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D:\Documents\1 Hugo\1 LICITACIONES\1 2024\WORLEY\OCV\3\"/>
    </mc:Choice>
  </mc:AlternateContent>
  <xr:revisionPtr revIDLastSave="0" documentId="13_ncr:1_{80FEAEE2-BBF0-4537-B944-1421954BFC4C}" xr6:coauthVersionLast="47" xr6:coauthVersionMax="47" xr10:uidLastSave="{00000000-0000-0000-0000-000000000000}"/>
  <bookViews>
    <workbookView xWindow="-108" yWindow="-108" windowWidth="23256" windowHeight="12576" tabRatio="907" firstSheet="5" activeTab="10" xr2:uid="{00000000-000D-0000-FFFF-FFFF00000000}"/>
  </bookViews>
  <sheets>
    <sheet name="Cover" sheetId="65" r:id="rId1"/>
    <sheet name="Notes" sheetId="64" r:id="rId2"/>
    <sheet name="N+3.20 L9-02 REBUILD" sheetId="92" r:id="rId3"/>
    <sheet name="N+5.655 L9-02 REBUILD" sheetId="91" r:id="rId4"/>
    <sheet name="N+8.50 L9-02 REBUILD" sheetId="98" r:id="rId5"/>
    <sheet name="Demolition Furnace Foundation" sheetId="93" r:id="rId6"/>
    <sheet name="Furnace foundation" sheetId="94" r:id="rId7"/>
    <sheet name="REFUERZO BATCH HOUSE " sheetId="100" r:id="rId8"/>
    <sheet name="N+16.35 PLATAFORMA BATCH HOUSE" sheetId="99" r:id="rId9"/>
    <sheet name="RECUPERADOR DE CALOR" sheetId="101" r:id="rId10"/>
    <sheet name="RESUMEN" sheetId="102" r:id="rId11"/>
  </sheets>
  <definedNames>
    <definedName name="_xlnm._FilterDatabase" localSheetId="5" hidden="1">'Demolition Furnace Foundation'!#REF!</definedName>
    <definedName name="_xlnm._FilterDatabase" localSheetId="6" hidden="1">'Furnace foundation'!#REF!</definedName>
    <definedName name="_xlnm._FilterDatabase" localSheetId="8" hidden="1">'N+16.35 PLATAFORMA BATCH HOUSE'!#REF!</definedName>
    <definedName name="_xlnm._FilterDatabase" localSheetId="2" hidden="1">'N+3.20 L9-02 REBUILD'!#REF!</definedName>
    <definedName name="_xlnm._FilterDatabase" localSheetId="3" hidden="1">'N+5.655 L9-02 REBUILD'!#REF!</definedName>
    <definedName name="_xlnm._FilterDatabase" localSheetId="4" hidden="1">'N+8.50 L9-02 REBUILD'!#REF!</definedName>
    <definedName name="_xlnm._FilterDatabase" localSheetId="1" hidden="1">Notes!#REF!</definedName>
    <definedName name="_xlnm._FilterDatabase" localSheetId="9" hidden="1">'RECUPERADOR DE CALOR'!#REF!</definedName>
    <definedName name="_xlnm._FilterDatabase" localSheetId="7" hidden="1">'REFUERZO BATCH HOUSE '!#REF!</definedName>
    <definedName name="_xlnm._FilterDatabase" localSheetId="10" hidden="1">RESUMEN!#REF!</definedName>
    <definedName name="_GoBack" localSheetId="0">Cover!#REF!</definedName>
    <definedName name="_GoBack" localSheetId="5">'Demolition Furnace Foundation'!#REF!</definedName>
    <definedName name="_GoBack" localSheetId="6">'Furnace foundation'!#REF!</definedName>
    <definedName name="_GoBack" localSheetId="8">'N+16.35 PLATAFORMA BATCH HOUSE'!#REF!</definedName>
    <definedName name="_GoBack" localSheetId="2">'N+3.20 L9-02 REBUILD'!#REF!</definedName>
    <definedName name="_GoBack" localSheetId="3">'N+5.655 L9-02 REBUILD'!#REF!</definedName>
    <definedName name="_GoBack" localSheetId="4">'N+8.50 L9-02 REBUILD'!#REF!</definedName>
    <definedName name="_GoBack" localSheetId="1">Notes!#REF!</definedName>
    <definedName name="_GoBack" localSheetId="9">'RECUPERADOR DE CALOR'!#REF!</definedName>
    <definedName name="_GoBack" localSheetId="7">'REFUERZO BATCH HOUSE '!#REF!</definedName>
    <definedName name="_GoBack" localSheetId="10">RESUMEN!#REF!</definedName>
    <definedName name="_xlnm.Print_Area" localSheetId="0">Cover!$A$1:$H$58</definedName>
    <definedName name="_xlnm.Print_Area" localSheetId="5">'Demolition Furnace Foundation'!$A$1:$G$71</definedName>
    <definedName name="_xlnm.Print_Area" localSheetId="6">'Furnace foundation'!$A$1:$G$26</definedName>
    <definedName name="_xlnm.Print_Area" localSheetId="8">'N+16.35 PLATAFORMA BATCH HOUSE'!$A$1:$G$23</definedName>
    <definedName name="_xlnm.Print_Area" localSheetId="2">'N+3.20 L9-02 REBUILD'!$A$1:$G$59</definedName>
    <definedName name="_xlnm.Print_Area" localSheetId="3">'N+5.655 L9-02 REBUILD'!$A$1:$G$58</definedName>
    <definedName name="_xlnm.Print_Area" localSheetId="4">'N+8.50 L9-02 REBUILD'!$A$1:$G$126</definedName>
    <definedName name="_xlnm.Print_Area" localSheetId="1">Notes!$A$1:$G$27</definedName>
    <definedName name="_xlnm.Print_Area" localSheetId="9">'RECUPERADOR DE CALOR'!$A$1:$G$13</definedName>
    <definedName name="_xlnm.Print_Area" localSheetId="7">'REFUERZO BATCH HOUSE '!$A$1:$G$65</definedName>
    <definedName name="_xlnm.Print_Area" localSheetId="10">RESUMEN!$A$1:$D$20</definedName>
    <definedName name="_xlnm.Print_Titles" localSheetId="5">'Demolition Furnace Foundation'!$1:$9</definedName>
    <definedName name="_xlnm.Print_Titles" localSheetId="6">'Furnace foundation'!$1:$9</definedName>
    <definedName name="_xlnm.Print_Titles" localSheetId="8">'N+16.35 PLATAFORMA BATCH HOUSE'!$1:$9</definedName>
    <definedName name="_xlnm.Print_Titles" localSheetId="2">'N+3.20 L9-02 REBUILD'!$1:$9</definedName>
    <definedName name="_xlnm.Print_Titles" localSheetId="3">'N+5.655 L9-02 REBUILD'!$1:$9</definedName>
    <definedName name="_xlnm.Print_Titles" localSheetId="4">'N+8.50 L9-02 REBUILD'!$1:$9</definedName>
    <definedName name="_xlnm.Print_Titles" localSheetId="1">Notes!$1:$9</definedName>
    <definedName name="_xlnm.Print_Titles" localSheetId="9">'RECUPERADOR DE CALOR'!$1:$9</definedName>
    <definedName name="_xlnm.Print_Titles" localSheetId="7">'REFUERZO BATCH HOUSE '!$1:$9</definedName>
    <definedName name="_xlnm.Print_Titles" localSheetId="10">RESUMEN!$1:$9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102" l="1"/>
  <c r="D17" i="102"/>
  <c r="D16" i="102"/>
  <c r="D15" i="102"/>
  <c r="D14" i="102"/>
  <c r="D13" i="102"/>
  <c r="D11" i="102"/>
  <c r="I14" i="101"/>
  <c r="I13" i="101"/>
  <c r="I24" i="99"/>
  <c r="I23" i="99"/>
  <c r="I22" i="99"/>
  <c r="I21" i="99"/>
  <c r="I20" i="99"/>
  <c r="I19" i="99"/>
  <c r="I18" i="99"/>
  <c r="I17" i="99"/>
  <c r="I16" i="99"/>
  <c r="I15" i="99"/>
  <c r="I14" i="99"/>
  <c r="I13" i="99"/>
  <c r="I65" i="100"/>
  <c r="I64" i="100"/>
  <c r="I61" i="100"/>
  <c r="I58" i="100"/>
  <c r="I57" i="100"/>
  <c r="I56" i="100"/>
  <c r="I55" i="100"/>
  <c r="I47" i="100"/>
  <c r="I46" i="100"/>
  <c r="I43" i="100"/>
  <c r="I40" i="100"/>
  <c r="I36" i="100"/>
  <c r="I35" i="100"/>
  <c r="I31" i="100"/>
  <c r="I30" i="100"/>
  <c r="I29" i="100"/>
  <c r="I28" i="100"/>
  <c r="I24" i="100"/>
  <c r="I23" i="100"/>
  <c r="I22" i="100"/>
  <c r="I21" i="100"/>
  <c r="I17" i="100"/>
  <c r="I16" i="100"/>
  <c r="I15" i="100"/>
  <c r="I14" i="100"/>
  <c r="I27" i="94"/>
  <c r="I26" i="94"/>
  <c r="I25" i="94"/>
  <c r="I24" i="94"/>
  <c r="I23" i="94"/>
  <c r="I21" i="94"/>
  <c r="I20" i="94"/>
  <c r="I19" i="94"/>
  <c r="I17" i="94"/>
  <c r="I16" i="94"/>
  <c r="I14" i="94"/>
  <c r="I13" i="94"/>
  <c r="I19" i="93"/>
  <c r="I18" i="93"/>
  <c r="I17" i="93"/>
  <c r="I16" i="93"/>
  <c r="I15" i="93"/>
  <c r="I14" i="93"/>
  <c r="I13" i="93"/>
  <c r="I12" i="93"/>
  <c r="I71" i="98"/>
  <c r="I75" i="98"/>
  <c r="I12" i="91"/>
  <c r="I17" i="91" s="1"/>
  <c r="D12" i="102" s="1"/>
  <c r="I17" i="92"/>
  <c r="I12" i="92"/>
  <c r="I68" i="98"/>
  <c r="I61" i="98"/>
  <c r="I12" i="98"/>
  <c r="C4" i="64"/>
  <c r="D21" i="102" l="1"/>
  <c r="I20" i="93"/>
  <c r="I79" i="98"/>
  <c r="G37" i="100"/>
  <c r="G18" i="100"/>
  <c r="G54" i="100" l="1"/>
  <c r="C4" i="101" l="1"/>
  <c r="C4" i="99"/>
  <c r="C4" i="100"/>
  <c r="C4" i="94"/>
  <c r="C4" i="93"/>
  <c r="C4" i="98"/>
  <c r="C4" i="91"/>
  <c r="G12" i="99" l="1"/>
  <c r="C4" i="92"/>
  <c r="G32" i="100" l="1"/>
  <c r="G25" i="100"/>
  <c r="B28" i="65" l="1"/>
  <c r="B19" i="65"/>
</calcChain>
</file>

<file path=xl/sharedStrings.xml><?xml version="1.0" encoding="utf-8"?>
<sst xmlns="http://schemas.openxmlformats.org/spreadsheetml/2006/main" count="475" uniqueCount="219">
  <si>
    <t>OWENS CORNING - TLAXCALA</t>
  </si>
  <si>
    <t>No. Proyecto:
319000-051485</t>
  </si>
  <si>
    <t>No. de Documento:</t>
  </si>
  <si>
    <r>
      <t xml:space="preserve">
</t>
    </r>
    <r>
      <rPr>
        <sz val="12"/>
        <color theme="1"/>
        <rFont val="Calibri"/>
        <family val="2"/>
      </rPr>
      <t/>
    </r>
  </si>
  <si>
    <t>MB</t>
  </si>
  <si>
    <t>DB</t>
  </si>
  <si>
    <t>REV.</t>
  </si>
  <si>
    <t>FECHA</t>
  </si>
  <si>
    <t>DESCRIPCIÓN</t>
  </si>
  <si>
    <t>Elaboró</t>
  </si>
  <si>
    <t>Revisó</t>
  </si>
  <si>
    <t>Aprobó</t>
  </si>
  <si>
    <r>
      <t xml:space="preserve">APROBÓ CLIENTE
</t>
    </r>
    <r>
      <rPr>
        <sz val="8"/>
        <color theme="1"/>
        <rFont val="Arial"/>
        <family val="2"/>
      </rPr>
      <t>Iniciales</t>
    </r>
  </si>
  <si>
    <t>NO.</t>
  </si>
  <si>
    <t>NOTAS GENERALES</t>
  </si>
  <si>
    <r>
      <t>LOS CONCEPTOS DE OBRA QUE A CONTINUACIÓN SE DETALLAN SON ENUNCIATIVOS MÁS NO LIMITATIVOS PARA CUBRIR LAS CONDICIONES DE CALIDAD QUE REQUIERE EL PROYECTO, LAS CANTIDADES INDICADAS NO INCLUYEN DESPERDICIOS DE MATERIALES Y SE DEBERÁN INCLUIR TODOS LOS TRABAJOS NECESARIOS PARA SU CORRECTA EJECUCION /</t>
    </r>
    <r>
      <rPr>
        <i/>
        <sz val="11"/>
        <color theme="1"/>
        <rFont val="Calibri"/>
        <family val="2"/>
        <scheme val="minor"/>
      </rPr>
      <t xml:space="preserve"> THE WORK CONCEPTS DETAILED BELOW ARE ILLUSTRATIVE BUT NOT LIMITED TO COVER THE QUALITY CONDITIONS REQUIRED BY THE PROJECT, THE QUANTITIES INDICATED DO NOT INCLUDE WASTE OF MATERIALS AND ALL THE NECESSARY WORKS FOR ITS CORRECT EXECUTION MUST BE INCLUDED.</t>
    </r>
  </si>
  <si>
    <r>
      <t>SE CONSIDERA UN PORCENTAJE DEL 10% POR CONEXIONES EN EL ESTIMADO DE ACERO ESTRUCTURAL /</t>
    </r>
    <r>
      <rPr>
        <i/>
        <sz val="11"/>
        <color theme="1"/>
        <rFont val="Calibri"/>
        <family val="2"/>
        <scheme val="minor"/>
      </rPr>
      <t xml:space="preserve"> A PERCENTAGE OF 10% IS CONSIDERED FOR CONNECTIONS IN THE STRUCTURAL STEEL ESTIMATE.</t>
    </r>
  </si>
  <si>
    <r>
      <t xml:space="preserve">NO SE INCLUYEN ACSESORIOS NI SOPORTES PARA EQUIPOS / </t>
    </r>
    <r>
      <rPr>
        <i/>
        <sz val="11"/>
        <color theme="1"/>
        <rFont val="Calibri"/>
        <family val="2"/>
        <scheme val="minor"/>
      </rPr>
      <t>EQUIPMENT ACCESSORIES AND STANDS ARE NOT INCLUDED.</t>
    </r>
  </si>
  <si>
    <t>UNIDAD</t>
  </si>
  <si>
    <t>CANTIDAD</t>
  </si>
  <si>
    <t>ESTRUCTURA DE ACERO</t>
  </si>
  <si>
    <t>m</t>
  </si>
  <si>
    <t>Emitido para diseño  / Issued for design</t>
  </si>
  <si>
    <t xml:space="preserve">                                    No. De Proyecto:                           319000-051485</t>
  </si>
  <si>
    <t>BEAM REINFORCEMENT (W 16x26 lb/ft), PLATE t= 6 mm</t>
  </si>
  <si>
    <t>BEAM REINFORCEMENT (W 16x31 lb/ft), PLATE t = 9 mm</t>
  </si>
  <si>
    <t>BEAM REINFORCEMENT (W 16x31 lb/ft), PLATE t=16 mm</t>
  </si>
  <si>
    <t>BEAM REINFORCEMENT  (W 16x57 lb/ft), PLATE= 19 mm</t>
  </si>
  <si>
    <t>JH</t>
  </si>
  <si>
    <t>UR</t>
  </si>
  <si>
    <t>BEAM REINFORCEMENT (W 5x19 lb/ft), PLATE t= 10 mm</t>
  </si>
  <si>
    <t>BEAM REINFORCEMENT (W 5x19 lb/ft), PLATE t= 19 mm</t>
  </si>
  <si>
    <t>BEAM REINFORCEMENT (W 8x31 lb/ft), PLATE t= 10 mm</t>
  </si>
  <si>
    <t>BEAM REINFORCEMENT (W 8x31 lb/ft), PLATE t= 13 mm</t>
  </si>
  <si>
    <t>REFUERZO DE ESTRUCTURA METÁLICA DE SOPORTE DE PISO NIVEL + 8.50 PLANOS DE REFERENCIA: R203704 1-4 A 3-4/ REINFORCING OF STEEL STRUCTURA TO SUPPORT LEVEL N+8.50, REFERENCE DRAWING, R203704 1-4 TO 3-4</t>
  </si>
  <si>
    <t>REFUERZO DE ESTRUCTURA DE ACERO / REINFORCING OF STEEL STRUCTURE</t>
  </si>
  <si>
    <t>Brace reinforcement (W8x24 lb/ft), Plate t=13 mm</t>
  </si>
  <si>
    <t>Brace reinforcement (W8x24 lb/ft), Plate t=25 mm</t>
  </si>
  <si>
    <t>Beam reinforcement (W14x53 lb/ft), Plate t= 13 mm</t>
  </si>
  <si>
    <t>Beam reinforcement (W14x53 lb/ft), Plate t= 19 mm</t>
  </si>
  <si>
    <t>Beam reinforcement (W14x61 lb/ft), Plate t= 10 mm</t>
  </si>
  <si>
    <t>Beam reinforcement (W14x61 lb/ft), Plate t= 19 mm</t>
  </si>
  <si>
    <t>Beam reinforcement (W14x61 lb/ft), Plate t= 25 mm</t>
  </si>
  <si>
    <t>Beam reinforcement (W14x61 lb/ft), Plate t= 32 mm</t>
  </si>
  <si>
    <t>Beam reinforcement (W14x74 lb/ft), Plate t= 16 mm</t>
  </si>
  <si>
    <t>Beam reinforcement (W14x74 lb/ft), Plate t= 25 mm</t>
  </si>
  <si>
    <t>Beam reinforcement (W14x74 lb/ft), Plate t= 32 mm</t>
  </si>
  <si>
    <t>Beam reinforcement (W14x82 lb/ft), Plate t= 10 mm</t>
  </si>
  <si>
    <t>Beam reinforcement (W14x90 lb/ft), Plate t= 13 mm</t>
  </si>
  <si>
    <t>Beam reinforcement (W14x90 lb/ft), Plate t= 19 mm</t>
  </si>
  <si>
    <t>Beam reinforcement (W14x90 lb/ft), Plate t= 25 mm</t>
  </si>
  <si>
    <t>Beam reinforcement (W14x90 lb/ft), Plate t= 32 mm</t>
  </si>
  <si>
    <t>Beam reinforcement (W14x132 lb/ft), Plate t= 19 mm</t>
  </si>
  <si>
    <t>Beam reinforcement (W14x132 lb/ft), Plate t= 25 mm</t>
  </si>
  <si>
    <t>Beam reinforcement (W14x132 lb/ft), Plate t= 52 mm</t>
  </si>
  <si>
    <t>Beam reinforcement (W14x132 lb/ft), Plate t= 52,t1=25 mm</t>
  </si>
  <si>
    <t>t = 52</t>
  </si>
  <si>
    <t>t1 = 25</t>
  </si>
  <si>
    <t>Beam reinforcement (W14x132 lb/ft), Plate t=19mm</t>
  </si>
  <si>
    <t>Beam reinforcement (W14x132 lb/ft), Plate t=25mm</t>
  </si>
  <si>
    <t>Beam reinforcement (W14x132 lb/ft), Plate t=32, t1=32 mm</t>
  </si>
  <si>
    <t>t = 32</t>
  </si>
  <si>
    <t>t1 = 32</t>
  </si>
  <si>
    <t>Beam reinforcement (W14x132 lb/ft), Plate t=52, t1=32 mm</t>
  </si>
  <si>
    <t>Beam reinforcement (W14x233 lb/ft), Plate t= 19 mm</t>
  </si>
  <si>
    <t>Hanger reinforcement  Pl = 10 mm</t>
  </si>
  <si>
    <t>Hanger reinforcement OR 102x52X7.9</t>
  </si>
  <si>
    <t>Vertical braces CV-1 (OR 102x51x3.2/HSS 4x2x1/8)</t>
  </si>
  <si>
    <t>Vertical braces CV-2 (OR 102x63x3.2/HSS 4x2.5x1/8)</t>
  </si>
  <si>
    <t>t= 32</t>
  </si>
  <si>
    <t>t1=25</t>
  </si>
  <si>
    <t>t2=19</t>
  </si>
  <si>
    <t>Column reinforcement (W14x159 lb/ft), Plates t=19 mm</t>
  </si>
  <si>
    <t>Column reinforcement (W14x159 lb/ft), Plates t=32, t1=19mm</t>
  </si>
  <si>
    <t>t1=19</t>
  </si>
  <si>
    <t>DESMANTELAMIENTO DE ESTRUCTURA METÁLICA / DISMANTLING OF STEEL STRUCTURE</t>
  </si>
  <si>
    <t>Steel plate thickness = 13 mm in existing W 14X61</t>
  </si>
  <si>
    <t>Steel plate thickness = 32 mm in existing W 14X61</t>
  </si>
  <si>
    <t>Beam desmantling MD-1 (W6x12 lb/ft).</t>
  </si>
  <si>
    <t>Steel Structural Beam  W6x15 lb/ft</t>
  </si>
  <si>
    <t>REFUERZO DE TRABES DE SOPORTE OMEGA / REINFORCING OF OMEGA BEAMS SUPPORT</t>
  </si>
  <si>
    <t>REFUERZO DE TRABES DE SOPORTE DE TENSORES / REINFORCING OF HANGER SUPORT BEAMS</t>
  </si>
  <si>
    <t>REFUERZO DE COLGANTES / REINFORCING OF HANGER</t>
  </si>
  <si>
    <t>Brace reinforcement (W8x31 lb/ft), Plate t=13 mm</t>
  </si>
  <si>
    <t>Brace reinforcement (W8x40 lb/ft), Plate t=13 mm</t>
  </si>
  <si>
    <t>Beam desmantling (W14x61 lb/ft).</t>
  </si>
  <si>
    <t>REFUERZO EN TRABES DEL DIAFRAGMA DE PISO NIVEL + 5.655  A BASE DE PLACAS ASTM A-572 Gr. 50, PLANOS DE REFERENCIA R203703/ REINFORCING DIAPHRAGMS FLOOR BEAMS LEVEL N+5.655 BY ASTM A-572 Gr. 50 PLATES, REFERENCE DRAWING R203703</t>
  </si>
  <si>
    <t>REFUERZO DE ESTRUCTURA DE ACERO / STEEL STRUCTURE REINFORCEMENT</t>
  </si>
  <si>
    <t>REFUERZO EN DIAFRAGMA DE PISO NIVEL +3.20, PLANO DE REFERENCIA R 203702/ REINFORCING DIAPHRAGMS FLOOR LEVEL N+3.20, REFERENCE DRAWING R203702</t>
  </si>
  <si>
    <t xml:space="preserve">DEMOLICIÓN PARCIAL DE CIMENTACIÓN DEL HORNO, PLANO DE REFERENCIA R203700/EXISTING FURNACE FOUNDATION PARTIAL DEMOLITION REFERENCE DRAWING R203700 </t>
  </si>
  <si>
    <t>DEMOLICIÓN / DEMOLITION</t>
  </si>
  <si>
    <t>DEMOLICIÓN DE MURO PERIMETRAL DE MAMPOSTERIA  DE LADRILLO REFRACTARIO DE 230 mm DE ESPESOR.  INCLUYE: MANO DE OBRA,  EQUIPO, ACORDONAMIENTO DEL AREA, LIMPIEZA DEL AREA HERRAMIENTA  Y TODO LO NECESARIO PARA LA CORRECTA EJECUCIÓN DE LA DEMOLICIÓN.  /   DEMOLITION OF PERIMETRAL MASONRY WALL OF REFRACTARY BRICK OF 230 mm OF THICKNESS. INCLUDED:  LABOR, EQUIPMENT, CORDONING OF AREA, CLEANING OF AREA AND EVERYTHING NECESSARY FOR THE CORRECT EXECUTION OF THE DEMOLITION.</t>
  </si>
  <si>
    <t>DEMOLICIÓN DE CAPA DE MAMPOSTERIA  DE LADRILLO REFRACTARIO DE 150 mm DE ESPESOR SOBRE LOSA DE CIMENTACIÓN.  INCLUYE: MANO DE OBRA,  EQUIPO, HERRAMIENTA, ACORDONAMIENTO DEL AREA, LIMPIEZA DEL AREA HERRAMIENTA  Y TODO LO NECESARIO PARA LA CORRECTA EJECUCIÓN DE LA DEMOLICIÓN.  /  DEMOLITION OF MASONRY LAYER OF REFRACTARY BRICK OF 150 mm OF THICKNESS. INCLUDED:  LABOR, EQUIPMENT, TOOL, CORDONING OF AREA, CLEANING OF AREA AND EVERYTHING NECESSARY FOR THE CORRECT EXECUTION OF THE DEMOLITION.</t>
  </si>
  <si>
    <t>DEMOLICIÓN DE CAPA DE MAMPOSTERIA  DE LADRILLO REFRACTARIO AL REDEDOR DE DADOS.  INCLUYE: MANO DE OBRA,  EQUIPO, HERRAMIENTA, ACORDONAMIENTO DEL AREA, LIMPIEZA DEL AREA   Y TODO LO NECESARIO PARA LA CORRECTA EJECUCIÓN DE LA DEMOLICIÓN.  /  DEMOLITION OF MASONRY LAYER OF REFRACTARY BRICK OF 150 mm OF THICKNESS. INCLUDED:  LABOR, EQUIPMENT, TOOL, CORDONING OF AREA, CLEANING OF AREA AND EVERYTHING NECESSARY FOR THE CORRECT EXECUTION OF THE DEMOLITION.</t>
  </si>
  <si>
    <t>ESCARIFICACIÓN  SOBRE  LOSA DE CIMENTACIÓN DE CONCRETO ARMADO SIN DAÑAR ACERO DE REFUERZO EXISTENTE CON UN ESPESOR DE 5 cm O HASTA ENCONTRAR ACERO DE REFUERZO.  INCLUYE: MANO DE OBRA,  EQUIPO, HERRAMIENTA, LIMPIEZA DEL AREA HERRAMIENTA  Y TODO LO NECESARIO PARA SU CORRECTA EJECUCIÓN.  /SCARIFICATION ON REINFORCED CONCRETE FOUNDATION SLAB WITHOUT DAMAGE TO EXISTING REINFORCEMENT STEEL WITH A THICKNESS OF 5 cm OR UNTIL REINFORCEMENT STEEL IS FOUND. INCLUDES: LABOR, EQUIPMENT, TOOLS, CLEANING OF THE AREA AND EVERYTHING NECESSARY FOR ITS CORRECT EXECUTION.</t>
  </si>
  <si>
    <t>CARGA Y ACARREO FUERA DE LA OBRA DE MATERIAL PRODUCTO DEL LA DEMOLICIÓN A UN SITIO DE TIRO AUTORIZADO POR LAS AUTORIDADES Y APROBADO POR LA SUPERVISIÓN, 1er KILOMETRO. INCLUYE: MANO DE OBRA, EQUIPO, HERRAMIENTAS, TRANSPORTE, PAGO DE DERECHOS DE TIRO, TRAMITES ANTE LAS AUTORIDADES Y TODO LO NECESARIO PARA SU CORRECTA EJECUCIÓN. / LOADING AND HOULING  OFF THE SITE OF MATERIAL PRODUCT OF DEMOLITION  TO A SHOOTING SITE AUTHORIZED BY THE AUTHORITIES AND APPROVED BY THE SUPERVISION, 1ST KILOMETER. INCLUDES: LABOR, EQUIPMENT, TOOLS, TRANSPORTATION, PAYMENT OF SHOOTING RIGHTS, PROCEDURES BEFORE THE AUTHORITIES AND EVERYTHING NECESSARY FOR ITS CORRECT EXECUTION.</t>
  </si>
  <si>
    <t>ACARREO KILÓMETROS SUBSECUENTES FUERA DE LA OBRA DE MATERIAL PRODUCTO DE LA DEMOLICIÓN A KILOMETROS SUBSECUENTE (2020 km).  INCLUYE: MANO DE OBRA, EQUIPO, PAGO DE DERECHOS DE TIRO, TRAMITES ANTE LAS AUTORIDADES PERTINENTES, LIMPIEZA, HERRAMIENTAS, TRANSPORTE Y TODO LO NECESARIO PARA SU CORRECTA EJECUCIÓN./ CARRYING SUBSEQUENT KILOMETERS OFF THE SITE OF MATERIAL PRODUCT OF THE DEMOLITION TO SUBSEQUENT KILOMETERS (2020 km). INCLUDES: LABOR, EQUIPMENT, PAYMENT OF SHOOTING RIGHTS, PROCEDURES BEFORE THE RELEVANT AUTHORITIES, CLEANING, TOOLS, TRANSPORTATION AND EVERYTHING NECESSARY FOR ITS CORRECT EXECUTION.</t>
  </si>
  <si>
    <t>Owens T2 Rebuilt Detailed Engineering</t>
  </si>
  <si>
    <t>CIMENTACIÓN DEL HORNO, PLANO DE REFERENCIA, R203705 / EXISTING FURNACE FOUNDATION PARTIAL REINFORCEMENT, REFERENCE DRAWING, R203705</t>
  </si>
  <si>
    <t>REFUERZO CIMENTACIÓN / FOUNDATION REINFORCEMENT</t>
  </si>
  <si>
    <t>ESTRUCTURA DE CONCRETO Y MAMPOSTERIA</t>
  </si>
  <si>
    <t>SUMINISTRO Y COLOCACIÓN DE CONCRETO DE f'c=300 kg/cm², EN CIMENTACIÓN Y DADOS CON AGREGADO GRUESO MÁXIMO DE 19 mm, CEMENTO CPP 30 RS, INCLUYE: MATERIALES, TRANSPORTE DE MATERIALES, ANDAMIOS, EQUIPO DE VACIADO, VIBRADO, CURADO , MANO DE OBRA, HERRAMIENTA, LIMPIEZA Y TODO LO NECESARIO PARA SU CORRECTA EJECUCIÓN. / SUPPLY AND PLACEMENT OF CONCRETE OF f'c=300 kg/cm², IN FOUNDATIONS AND PEDESTALS WITH MAXIMUM THICK AGGREGATE OF 19 mm, CPP 30 RS CEMENT, INCLUDES: MATERIALS, TRANSPORTATION OF MATERIALS, SCAFFOLDS, EMPTY EQUIPMENT, VIBRATION, CURING, LABOR, TOOLS, CLEANING AND EVERYTHING NECESSARY FOR ITS CORRECT EXECUTION.</t>
  </si>
  <si>
    <t>m²</t>
  </si>
  <si>
    <t>VARILLA NO. 3 (3/8")</t>
  </si>
  <si>
    <t>VARILLA NO. 6 (3/4")</t>
  </si>
  <si>
    <t>PLACAS PARA REFUERZO DE CONEXIONES DE ESTRUCTURA DE ACERO / STEEL PLATES TO REINFORCING OF STEEL STRUCTURE CONNECTIONS</t>
  </si>
  <si>
    <t>LS</t>
  </si>
  <si>
    <t>LD</t>
  </si>
  <si>
    <t>Aprobado para Construcción/ Approved for Construction</t>
  </si>
  <si>
    <t>DEMOLICIÓN DE DADOS DE CONCRETO ARMADO SIN DAÑAR HACERO VERTICAL. INCLUYE: DEMOLICIÓN CON EQUIPO ROTATIVO O NEUMATICO, QUE NO GENEREN VIBRACIÓN EXCESIVA, QUE PUEDAN DAÑAR A ESTRUCTURAS CERCANAS, ASIMISMO, LAS AREAS CERCANAS AL ARMADO VERTICAL DE LOS DADOS DEBERÁN SER DEMOLIDAS CON HERRAMIENTA MANUAL CINCEL Y MARTILLO. LAS VARILLAS VERTICALES DE DADOS NO SERAN CORTADAS, DOBLADAS O DAÑADAS. INCLUYE: MANO DE OBRA,  EQUIPO, HERRAMIENTA, ACORDONAMIENTO DEL AREA, LIMPIEZA DEL AREA  Y TODO LO NECESARIO PARA LA CORRECTA EJECUCIÓN DE LA DEMOLICIÓN.  / DEMOLITION OF REINFORCED CONCRETE PEDESTALS, INCLUDES: DEMOLITION WITH ROTATING OR PNEUMATIC EQUIPMENT, WHICH DOES NOT GENERATE EXCESSIVE VIBRATION, WHICH COULD DAMAGE NEARBY STRUCTURES, AS WELL AS THE AREAS CLOSE TO VERTICLA REINFORCING OF PEDESTALS, THEY MUST BE DEMOLISHED WITH A HAND, CHISEL AND HAMMER. THE VERTICAL REINFORCING REBARS WILL NOT BE CUT, BENT OR DAMAGED.  INCLUDED:  LABOR, EQUIPMENT, TOOL, CORDONING OF AREA, CLEANING OF AREA AND EVERYTHING NECESSARY FOR THE CORRECT EXECUTION OF THE DEMOLITION.</t>
  </si>
  <si>
    <t>DEMOLICIÓN DE DENTELLON PERIMETRAL DE CONCRETO REFORZADO DE 200 mm  Y DE 150mm DE ESPESOR.  INCLUYE: MANO DE OBRA,  EQUIPO, ACORDONAMIENTO DEL AREA, LIMPIEZA DEL AREA HERRAMIENTA  Y TODO LO NECESARIO PARA LA CORRECTA EJECUCIÓN DE LA DEMOLICIÓN.  /   DEMOLITION OF PERIMETRAL CURB OF 200 mm Y 150 mm OF THICKNESS. INCLUDED:  LABOR, EQUIPMENT, CORDONING OF AREA, CLEANING OF AREA AND EVERYTHING NECESSARY FOR THE CORRECT EXECUTION OF THE DEMOLITION.</t>
  </si>
  <si>
    <t>Beam reinforcement (W14x74 lb/ft), Plate t= 13 mm</t>
  </si>
  <si>
    <t>Column reinforcement (W14x159 lb/ft) Plates t=32,t1=32,t2=19</t>
  </si>
  <si>
    <t>Column reinforcement (W14x159 lb/ft), Plates t=25 mm</t>
  </si>
  <si>
    <t>Column reinforcement (W14x159 lb/ft), Plates t=32 mm</t>
  </si>
  <si>
    <t>Beam desmantling MD-1 (HSS6X6X60.63 lb/ft).</t>
  </si>
  <si>
    <t>Vertical braces CV-4  (OR 102x102x9.5/HSS 4x24x6/16)</t>
  </si>
  <si>
    <t>Steel Structural Beam  W14x426 lb/ft</t>
  </si>
  <si>
    <t>Steel Structural Column  W14x342 lb/ft</t>
  </si>
  <si>
    <t>Steel Structural Column  W14x211 lb/ft</t>
  </si>
  <si>
    <t>Vertical braces CV-3 (OR 152x152x12/HSS 6x6x1/2)</t>
  </si>
  <si>
    <t xml:space="preserve">ESTRUCTURA DE ACERO </t>
  </si>
  <si>
    <t>REJILLA INDUSTRIAL TIPO IRVING DENTADA DE ACERO GALVANIZADO DE 3/16 X 3/4''.</t>
  </si>
  <si>
    <t>Kg</t>
  </si>
  <si>
    <t>OR 102X7.9 (HSS 4x5/16'')</t>
  </si>
  <si>
    <t>IR 203X26.8 (W8X18)</t>
  </si>
  <si>
    <t>IR 152X17.9 (W6X12)</t>
  </si>
  <si>
    <t>LI 64X5 (LI 2 1/2/3/16")</t>
  </si>
  <si>
    <t>PLACAS DE CONEXIÓN (10%)=</t>
  </si>
  <si>
    <t>Lote</t>
  </si>
  <si>
    <t>Piezas</t>
  </si>
  <si>
    <t>REFUERZO DE CONEXIONES DE ESTRUCTURA DE ACERO DEL EDIFICIO BATCH HOUSE, PLANO DE REFERENCIA: R203707 HOJA 1 Y 2/ REINFORCING OF STEEL STRUCTURE CONECTIONS IN BATCH HOUSE BUILDING, REFERENCE PLAN: R203707 SHEET 1 AND 2.</t>
  </si>
  <si>
    <t>L9.02.MTO.ENG.N.116.010</t>
  </si>
  <si>
    <t>DESMANTELAMIENTO Y RETIRO DE TRABES DE ACERO REFORZADAS CON PLACAS EN CANAL PRINCIPAL INCLUYE: RETIRO DE PLACAS DE REFUERZO DE 13 Y 32 mm, INCLUYE: CORTE CON SOPLETE DE PLACA ESTRUCTURAL, Y RETIRO DE LA MISMA, ACARREO A SITIO DE DISPOSICIÓN FINAL AUTORIZADO POR OWENS CORNING, ASÍ COMO  TODO LO NECESARIO PARA LA CORRECTA EJECUCIÓN DE ESTE CONCEPTO / DISMANTLING AND REMOVAL OF MAIN CHANNEL REFORCED BY PLATES STEEL BEAMS, INCLUDES: DISMANTLING AND REMOVAL OF REINFORCING PLATES TICKNESS 13 AND 32 mm, ALSO INCLUDES: TORCH CUTTING OF THE STRUCTURAL PLATE, ITS REMOVAL UNTIL THE SITE APPROVED BY OWENS CORNING, AND EVERYTHING NECESSARY FOR THE CORRECT EXECUTION OF THIS CONCEPT.</t>
  </si>
  <si>
    <t>SUMINISTRO Y APLICACIÓN  SOBRE LOSA EXISTENTE DE EPOXICO PARA UNIÓN DE CONCRETO NUEVO CON CONCRETO EXISTENTE FESTER EPOXINE 200. INCLUYE: MATERIALES, MANO DE OBRA, HERRAMIENTA, LIMPIEZA Y TODO LO NECESARIO PARA SU CORRECTA EJECUCIÓN./ SUPPLY AND APPLICATION ON EXISTING EPOXY SLAB TO JOIN NEW CONCRETE WITH EXISTING CONCRETE FESTER EPOXINE 200. INCLUDES: MATERIALS, LABOR, TOOLS, CLEANING AND EVERYTHING NECESSARY FOR ITS CORRECT EXECUTION.</t>
  </si>
  <si>
    <t>SUMINISTRO Y ELABORACIÓN  DE MAMPOSTERIA DE LADRILLO REFRACTARIO EN CIMENTACIÓN DE ACUERDO CON PLANOS DE DISEÑO UNIDO CON MORTERO REFRACTARIO EN PROPORCION 1:4. INCLUYE: MATERIAL, MANO DE OBRA, HERRAMIENTA Y TODO LO NECESARIO PARA SU CORRECTA EJECUCIÓN. / SUPPLY AND PREPARATION OF REFRACTORY BRICK MASONRY IN FOUNDATION IN ACCORDANCE WITH DESIGN PLANS JOINED WITH REFRACTORY MORTAR IN A 1:4 PROPORTION. INCLUDES: MATERIAL, LABOR, TOOLS AND EVERYTHING NECESSARY FOR ITS CORRECT EXECUTION</t>
  </si>
  <si>
    <t>CIMBRA DE MADERA DE PINO EN  DADOS LUBRICADA CON DESMOLDANTE   (PROTECTOR EN PASTA MARCA PASA, MOLDUCRETO G-40 MARCA CURACRETO, CIMBRAFEST MARCA FESTER), ACABADO COMÚN EN CIMENTACIÓN. INCLUYE: CIMBRADO, DESCIMBRADO Y TODO LO NECESARIO PARA SU CORRECTA EJECUCION./ FORMWORK OF PINE WOOD ON PEDESTALS LUBRICATED WITH RELEASE RELEASE (PROTECTOR PASTE BRAND PASA, MOLDUCRETO G-40 BRAND CURACRETO, CIMBRAFEST BRAND FESTER), COMMON FINISH ON FOUNDATION. INCLUDES: SHARING, DESHEMING AND EVERYTHING NECESSARY FOR ITS CORRECT EXECUTION.</t>
  </si>
  <si>
    <t>CÓDIGO</t>
  </si>
  <si>
    <t xml:space="preserve"> LONGITD / LENGTH  (L) = 925 mm Ø = 22mm</t>
  </si>
  <si>
    <t>SUMINISTRO Y COLOCACIÓN DE GROUT MCA FESTERGROUT NM ALTA FLUIDEZ Ó SIMILAR EN CALIDAD  EN CIMENTACION, INCLUYE: MATERIALES, TRANSPORTE DE MATERIALES,  EQUIPO DE VACIADO,  CURADO , MANO DE OBRA, HERRAMIENTA, LIMPIEZA Y TODO LO NECESARIO PARA SU CORRECTA EJECUCIÓN. / SUPPLY AND PLACEMENT OF GROUT MCA FESTERGROUT NM HIGH FLUIDITY OR SIMILAR IN QUALITY IN FOUNDATION, INCLUDES: MATERIALS, TRANSPORTATION OF MATERIALS, EMPTYING EQUIPMENT, CURING, LABOR, TOOLS, CLEANING AND EVERYTHING NECESSARY FOR ITS CORRECT EXECUTION.</t>
  </si>
  <si>
    <t>SUMINISTRO Y COLOCACIÓN DE EPOXICO PARA UNIR CONCRETO CON CONCRETO VIEJO  SOBRE CIMENTACION, INCLUYE: MATERIALES, TRANSPORTE DE MATERIALES,  EQUIPO DE VACIADO,  CURADO , MANO DE OBRA, HERRAMIENTA, LIMPIEZA Y TODO LO NECESARIO PARA SU CORRECTA EJECUCIÓN. / SUPPLY AND PLACEMENT OF EPOXY TO JOIN CONCRETE WITH OLD CONCRETE ON FOUNDATION, INCLUDES: MATERIALS, TRANSPORTATION OF MATERIALS, EMPTYING EQUIPMENT, CURING, LABOR, TOOLS, CLEANING AND EVERYTHING NECESSARY FOR ITS CORRECT EXECUTION.</t>
  </si>
  <si>
    <t>FABRICACIÓN DE JUNTA DE AISLAMIENTO, INCLUYE:RELLENO PREMOLDEADO A BASE DE FEXPAN  DE 13 mm  DE ESPESOR Y 20  cm DE ANCHO, SELLO ELASTICO SIKAFLEX O DE IGUAL CALIDAD DE 13 mm DE ESPESOR  Y 20 mm DE PROFUNDIDAD. INCLUYE: BARRIDO, MATERIAL, HERRAMIENTA, MANO DE OBRA, CIMBRA, EQUIPO DE SEGURIDAD, LIMPIEZA DIARIA Y TODO LO NECESARIO PARA SU CORRECTA EJECUCIÓN. / MANUFACTURE OF ISOLATION JOINT, INCLUDES: PREMOLDED FILLING BASED ON FEXPAN, 13 mm THICK AND 20 cm WIDTH, SIKAFLEX ELASTIC SEAL OR EQUAL QUALITY, 13 mm THICK AND 20 mm DEEP. INCLUDES: SWEEPING, MATERIAL, TOOLS, LABOR, SHARING, SAFETY EQUIPMENT, DAILY CLEANING AND EVERYTHING NECESSARY FOR ITS CORRECT EXECUTION.</t>
  </si>
  <si>
    <t xml:space="preserve">DESMANTELAMIENTO HASTA UNA ALTURA MÁXIMA DE 20 m DE LAMINA DE CUBIERTA EXISTENTE A BASE DE LAMINA R-101, LARGUEROS TIPO MONTÉN 8 MT-14 (CF 203X76 mm CAL 14 SEGÚN MANUAL IMCA 6a EDICIÓN), Y CONTRAFLAMBEOS OS 1/4" (6.3 mm). INCLUYE: RECUPERACIÓN DE MATERIAL, IZAJE, ESTIBADO, MANO DE OBRA, EQUIPO Y HERRAMIENTA Y TODO LO NECESARIO PARA SU CORRECTA EJECUCIÓN / DISMANTLING UP TO A MAXIMUM HEIGHT OF 20 m OF EXISTING DECK SHEET BASED ON R-101 SHEET, 8 MT-14 ROOF PURLINS (CF 203X76 mm CAL 14 ACCORDING TO IMCA MANUAL 6TH EDITION), AND 1/4" (6.3 mm) OS SAG ROD. INCLUDES: MATERIAL RECOVERY, HOISTING, STACKING, LABOR, EQUIPMENT AND TOOLS AND EVERYTHING NECESSARY FOR ITS CORRECT EXECUTION.                                                                                                                                                                                                                                                                                                                                                                                                                                                                                                                                                                                                                                                                                                                                                                                                                                         </t>
  </si>
  <si>
    <t xml:space="preserve">INSTALACIÓN HASTA UNA ALTURA MÁXIMA DE 20 m (POSTERIOR A LOS TRABAJOS DE REFUERZO DE LA ESTRUCTURA DE SOPORTE) DE BOTA AGUAS EN COLUMNAS DE PLATAFORMA, A A BASE DE LAMINA DE ACERO CAL 24 GALVANIZADA DOBLADA EN FRÍO, CLOSURE DE POLIETILENO DE CADENA CERRADA MARCA AceroRED PARA LÁMINA R-101  Y SELLADOR DE POLIURETANO FESTER FT-101, SEGÚN DETALLE DE PLANO. INCLUYE: INSTALACIÓN, CORTES, AJUSTES,  PINTURA, MANO DE OBRA, EQUIPO Y HERRAMIENTA Y TODO LO NECESARIO PARA SU CORRECTA EJECUCIÓN / INSTALLATION UP TO A MAXIMUM HEIGHT OF 20 m (AFTER THE WORKS TO REINFORCE THE SUPPORT STRUCTURE) OF WATER BOOT ON PLATFORM COLUMNS, BASED ON COLD-BENT GALVANIZED CAL  24 STEEL SHEET, CLOSED CHAIN ​​POLYETHYLENE CLOSURE OF THE AceroRED BRAND FOR R-101 SHEET AND FESTER FT-101 POLYURETHANE SEALANT, ACCORDING TO THE PLAN DETAIL. INCLUDES: INSTALLATION, CUTS, ADJUSTMENTS, PAINTING, LABOR, EQUIPMENT AND TOOLS AND EVERYTHING NECESSARY FOR ITS CORRECT EXECUTION.                                                                                                                                                                                                                                                                                                                                                                                                                                                                                                                                                                                                                                                                                                                                                                                                            </t>
  </si>
  <si>
    <t xml:space="preserve">INSTALACIÓN HASTA UNA ALTURA MÁXIMA DE 20 m (POSTERIOR A LOS TRABAJOS DE REFUERZO DE LA ESTRUCTURA DE SOPORTE) DE BOTA AGUAS EN PERFERIA DE EQUIPO (DESENPOLVADOR), A BASE DE LAMINA DE ACERO CAL 24 GALVANIZADA DOBLADA EN FRÍO, CLOSURE DE POLIETILENO DE CADENA CERRADA MARCA AceroRED PARA LÁMINA R-101  Y SELLADOR DE POLIURETANO FESTER FT-101, SEGÚN DETALLE DE PLANO MECÁNICO. INCLUYE: INSTALACIÓN, CORTES, AJUSTES,  PINTURA, MANO DE OBRA, EQUIPO Y HERRAMIENTA Y TODO LO NECESARIO PARA SU CORRECTA EJECUCIÓN / INSTALLATION UP TO A MAXIMUM HEIGHT OF 20 m (AFTER THE REINFORCEMENT WORKS OF THE SUPPORT STRUCTURE) OF WATER BOOT ON THE PERPHEIN OF THE EQUIPMENT (DUST REMOVER), BASED ON COLD BENT GALVANIZED CAL 24 STEEL SHEET, CLOSED CHAIN ​​POLYETHYLENE CLOSURE OF THE AceroRED BRAND FOR R-101 SHEET AND FESTER FT-101 POLYURETHANE SEALANT, ACCORDING TO THE DETAILS OF THE MECHANICAL PLAN. INCLUDES: INSTALLATION, CUTS, ADJUSTMENTS, PAINTING, LABOR, EQUIPMENT AND TOOLS AND EVERYTHING NECESSARY FOR ITS CORRECT EXECUTION.                                                                                                                                                                                                                                                                                                                                                                                                                                                                                                                                                                                                                                                                                                                                                                                                              </t>
  </si>
  <si>
    <t>ESTRUCTURA SOPORTE DEL RECUPERADOR DE CALOR, PLANOS DE REFERENCIA: R000001, R000002 Y R000003 / HEAT RECOVERY SUPPORT STRUCTURE, REFERENCE DRAWINGS: R000001, R000002 AND R000003</t>
  </si>
  <si>
    <t>PLACA INFERIOR ADICIONAL A PLACA DE CONEXIÓN EXISTENTE DE 80x450x6.35 mm / ADDITIONAL BOTTOM PLATE TO EXISTING CONNECTION PLATE OF 80x450x6.35 mm.</t>
  </si>
  <si>
    <t>PLACA POSTERIOR DE 350x450x16 mm, CON 4 BARRENOS DE 25 mm DE DIÁMETRO / BACK PLATE OF 350x450x16 mm, WITH 4 HOLES OF 25 mm DIAMETER.</t>
  </si>
  <si>
    <t xml:space="preserve">PLACAS DE CONEXIÓN (10%) / CONNECTION PLATE (10%) </t>
  </si>
  <si>
    <t>PASO PARA EQUIPO EN SISTEMA DE PISO DEL NIVEL N+11.168 / HOLE FOR EQUIPMENT IN FLOOR SYSTEM OF LEVEL N+11.168</t>
  </si>
  <si>
    <t>ESTRUCTURA DE ACERO / STEEL STRUCTURE</t>
  </si>
  <si>
    <t>ADHESIVO EPÓXICO SIKADUR 30 O SIMILAR / SIKADUR 30 EPOXY ADHESIVE OR SIMILAR</t>
  </si>
  <si>
    <t>PLACAS PARA REFUERZO DE PLACAS DE CONEXIÓN PL-1 / PLATES FOR REINFORCING CONNECTION PLATES PL-1</t>
  </si>
  <si>
    <t>PLACAS PARA REFUERZO DE PLACAS DE CONEXIÓN PL-2 / PLATES FOR REINFORCING CONNECTION PLATES PL-2</t>
  </si>
  <si>
    <t>PLACAS PARA REFUERZO DE PLACAS DE CONEXIÓN PL-3 / PLATES FOR REINFORCING CONNECTION PLATES PL-3</t>
  </si>
  <si>
    <t>IR 2554X32.8 (W10X22)</t>
  </si>
  <si>
    <t>IR 203x26.8 (W8X18)</t>
  </si>
  <si>
    <t xml:space="preserve">ESPÁRRAGOS Y PERNOS EN PLACAS PARA REFUERZO DE PLACAS DE CONEXIÓN PL-1, PL-2, PL-3 Y PL-4 / STUDS AND BOLTS FOR REINFORCEMENT OF PL-1, PL-2, PL-3 AND PL-4 CONNECTION PLATES </t>
  </si>
  <si>
    <t>LI 152x19 (L 6x3/4")</t>
  </si>
  <si>
    <t>PLACA LATERAL ADICIONAL A PLACA DE CONEXIÓN EXISTENTE DE 50x305x6.35 mm / ADDITIONAL SIDE PLATE TO EXISTING CONNECTION PLATE OF 50x305x6.35 mm.</t>
  </si>
  <si>
    <t>PLACA POSTERIOR DE 370x340x25 mm, CON 4 BARRENOS DE 25 mm DE DIÁMETRO / BACK PLATE OF 370x340x25 mm, WITH 4 HOLES OF 25 mm DIAMETER.</t>
  </si>
  <si>
    <t>PLACA LATERAL ADICIONAL A PLACA DE CONEXIÓN EXISTENTE DE 100x375x13 mm / ADDITIONAL SIDE PLATE TO EXISTING CONNECTION PLATE OF 100x375x13 mm.</t>
  </si>
  <si>
    <t>PLACA INFERIOR ADICIONAL A PLACA DE CONEXIÓN EXISTENTE DE 75x500x13 mm / ADDITIONAL BOTTOM PLATE TO EXISTING CONNECTION PLATE OF 75x500x13 mm.</t>
  </si>
  <si>
    <t>PLACA POSTERIOR DE 350x300x16 mm, CON 4 BARRENOS DE 25 mm DE DIÁMETRO / BACK PLATE OF 245x350x25 mm, WITH 4 HOLES OF 25 mm DIAMETER.</t>
  </si>
  <si>
    <t>PLACA LATERAL ADICIONAL A PLACA DE CONEXIÓN EXISTENTE DE 75x205x10 mm / ADDITIONAL SIDE PLATE TO EXISTING CONNECTION PLATE OF 75x205x10 mm.</t>
  </si>
  <si>
    <t>PLACA INFERIOR ADICIONAL A PLACA DE CONEXIÓN EXISTENTE DE 100x400x10 mm / ADDITIONAL BOTTOM PLATE TO EXISTING CONNECTION PLATE OF 100x400x10 mm.</t>
  </si>
  <si>
    <t>PLACA POSTERIOR DE 390x605x13 mm, CON 7 BARRENOS DE 25 mm DE DIÁMETRO.</t>
  </si>
  <si>
    <t>PLACA PARA REFUERZO DE PLACA DE CONEXIÓN PL-1 EN NIVEL N+11.168 / PLATE FOR REINFORCEMENT OF PL-1 CONNECTION PLATE AT LEVEL N+11.168</t>
  </si>
  <si>
    <t>RECORTE DE  LA LÁMINA CALIBRE  22 CON SOPLETE,  DEMOLICIÓN DEL CONCRETO Y ADECUACIÓN DE LOSASERO EXISTENTE DE ESPESOR TOTAL  DE 12.4 cm (INCLUYE CAPA DE COMPRESIÓN DE 6.2 cm), PARA PASO E INSTALACIÓN DEL EQUIPO TOLVA BÁSCULA.  INCLUYE: RECORTE DE  MALLA  ELECTROSOLDADA DE REFUERO, EMBOQUILLADO Y PERFILADO DE BORDE DE AGUJERO CON GROUT CEMENTICIO SIKAGROUT 212 O SIMILAR, MANO DE OBRA, EQUIPO, RETIRO DE PRODUCTO DE DEMOLICIÓN DENTRO Y FUERA DE LA OBRA HASTA EL TIRADERO AUTORIZADO, Y TODO LO NECESARIO PARA SU CORRECTA EJECUCIÓN / CUTTING OF 22 GAUGE SHEET WITH BLOWTORCH, DEMOLITION OF CONCRETE AND ADJUSTMENT OF EXISTING SLAB WITH A TOTAL THICKNESS OF 12.4 cm (INCLUDING 6.2 cm COMPRESSION LAYER), FOR PASSAGE AND INSTALLATION OF THE SCALE HOPPER EQUIPMENT. INCLUDES: CUTTING OF ELECTROWELDED REINFORCEMENT MESH, GROUTING AND PROFILING OF HOLE EDGE WITH SIKAGROUT 212 CEMENTITIOUS GROUT OR SIMILAR, LABOR, EQUIPMENT, REMOVAL OF DEMOLITION PRODUCT INSIDE AND OUTSIDE THE SITE UP TO THE AUTHORIZED LANDFILL, AND EVERYTHING NECESSARY FOR ITS CORRECT EXECUTION.</t>
  </si>
  <si>
    <t>PLACA DE CONEXIÓN PL-4 DE 300x400x16 mm, CON 6 BARRENOS DE 25 mm DE DIÁMETRO / CONNECTION PLATE OF 300x400x16 mm, WITH 6 HOLES OF 25 mm DIAMETER.</t>
  </si>
  <si>
    <t>PLACA PL-4 DE CONEXIÓN DE MÉNSULA PARA APOYO DE VIGA V-1 EN NIVEL N+11.168 / PL-4 BRACKET CONNECTION PLATE FOR SUPPORTING BEAM V-1 AT LEVEL N+11.168</t>
  </si>
  <si>
    <t>Catálogo de Conceptos_Estructuras / Structural Material Take Off</t>
  </si>
  <si>
    <t>Lts</t>
  </si>
  <si>
    <t>SUMINISTRO DE ADHESIVO EPÓXICO SIKADUR 30 O SIMILAR CON ESPESOR DE 3 mm, SEGÚN DETALLE DE PLANO. INCLUYE: ESCARIFICADO DE 10 mm A 16 mm EN TRABE DE CONCRETO Y APLICACIÓN SEGÚN FICHA TÉCNICA DEL FABRICANTE, TRANSPORTE DE MATERIALES, ANDAMIOS, MANO DE OBRA, HERRAMIENTA, DESPERDICIO, LIMPIEZA Y TODO LO NECESARIO PARA SU CORRECTA EJECUCIÓN / SUPPLY OF SIKADUR 30 EPOXY ADHESIVE OR SIMILAR WITH A THICKNESS OF 3 mm, ACCORDING TO THE DRAWING DETAIL. INCLUDES: SCARIFICATION OF 10 mm TO 16 mm IN CONCRETE BEAM AND APPLICATION ACCORDING TO THE MANUFACTURER'S TECHNICAL DATA SHEET, TRANSPORT OF MATERIALS, SCAFFOLDING, LABOR, TOOLS, WASTE, CLEANING AND EVERYTHING NECESSARY FOR ITS CORRECT EXECUTION.</t>
  </si>
  <si>
    <t>SUMINISTRO DE ADHESIVO EPÓXICO SIKADUR 30 O SIMILAR CON ESPESOR DE 3 mm, SEGÚN DETALLE DE PLANO. INCLUYE: ESCARIFICADO DE 13 mm EN LOSA Y APLICACIÓN SEGÚN FICHA TÉCNICA DEL FABRICANTE, TRANSPORTE DE MATERIALES, MANO DE OBRA, HERRAMIENTA, DESPERDICIO, LIMPIEZA Y TODO LO NECESARIO PARA SU CORRECTA EJECUCIÓN / SUPPLY OF SIKADUR 30 OR SIMILAR EPOXY ADHESIVE WITH A THICKNESS OF 3 mm, ACCORDING TO THE PLAN DETAIL. INCLUDES: 13 mm SCARIFICATION ON THE SLAB AND APPLICATION ACCORDING TO THE MANUFACTURER'S TECHNICAL DATA SHEET, TRANSPORT OF MATERIALS, LABOR, TOOLS, WASTE, CLEANING AND EVERYTHING NECESSARY FOR ITS CORRECT EXECUTION.</t>
  </si>
  <si>
    <t>REFUERZO ENTRE VIGAS DE ACERO Y LOSACERO / REINFORCEMENT BETWEEN STEEL BEAMS AND FILL METAL DECK</t>
  </si>
  <si>
    <t>FABRICACIÓN Y MONTAJE DE PLATAFORMA DE OPERACIÓN NUEVA CON NIVEL DE REJILLA N+16.35, SOBRE LA CUBIERTA DE ACERO EXISTENTE DE NIVEL VARIABLE DEL EDIFICIO DEL BATCH HOUSE, INCLUYE REFUERZO DE LAS ARMADURAS EXISTENTES DE DICHA CUBIERTA Y RECORTE Y ADECUACIÓN DE LÁMINA EXISTENTE PARA PASO DEL EQUIPO DESEMPOLVADOR Y COLUMNAS DE SOPORTE DE LA PLATAFORMA NUEVA / MANUFACTURE AND ERECTING UP OF NEW OPERATING PLATFORM WITH GRID LEVEL N+16.35, ON THE EXISTING VARIABLE LEVEL STEEL ROOF OF THE BATCH HOUSE BUILDING, INCLUDING REINFORCEMENT OF THE EXISTING REINFORCEMENTS OF SAID ROOF AND CUTTING AND ADJUSTMENT OF EXISTING SHEET FOR THE PASSAGE OF THE DUST CLEANING EQUIPMENT AND SUPPORT COLUMNS OF THE NEW PLATFORM.</t>
  </si>
  <si>
    <t xml:space="preserve">MONTAJE HASTA UNA ALTURA MÁXIMA DE 20 m (POSTERIOR A LOS TRABAJOS DE REFUERZO DE LA ESTRUCTURA DE SOPORTE) DE LAMINA RECUPERADA DE CUBIERTA A BASE DE LAMINA R-101, LARGUEROS TIPO MONTÉN 8 MT -14 (CF 203X76 mm CAL 14 SEGÚN MANUAL IMCA 6a EDICIÓN), Y CONTRAFLAMBEOS OS 1/4" (6.3 mm). INCLUYE: IZAJE, INSTALACIÓN, CORTES, AJUSTES, SUSTITUCIÓN DE ÁREAS DE LAMINA DAÑADA, PINTURA Y RESTAURACIÓN DE ACABADOS, MANO DE OBRA, EQUIPO Y HERRAMIENTA Y TODO LO NECESARIO PARA SU CORRECTA EJECUCIÓN / ERECTING UP TO A MAXIMUM HEIGHT OF 20 m (AFTER THE REINFORCEMENT WORKS OF THE SUPPORT STRUCTURE) OF RECOVERED ROOF SHEET BASED ON R-101 SHEET, 8 MT-14 ROOF PURLINS (CF 203X76 mm CAL 14 ACCORDING TO IMCA MANUAL 6TH EDITION), AND 1/4" (6.3 mm) COUNTERFLAMBEING. INCLUDES: HOISTING, INSTALLATION, CUTS, ADJUSTMENTS, REPLACEMENT OF DAMAGED SHEET AREAS, PAINTING AND RESTORATION OF FINISHES, LABOR, EQUIPMENT AND TOOLS AND EVERYTHING NECESSARY FOR ITS CORRECT EXECUTION.                                                                                                                                                                                                                                                                                                                                                                                                                                                                                                                                                                                                                                                                                                                                                                                                                                      </t>
  </si>
  <si>
    <t>SUMINISTRO Y MONTAJE DE ESTRUCTURA METÁLICA / SUPPLY AND ERECTING UP OF STEEL STRUCTURE</t>
  </si>
  <si>
    <t>SUMINISTRO, FABRICACIÓN Y MONTAJE DE ESTRUCTURAS METÁLICAS, CON FY DE ACUERDO A LO INDICADO EN EL PLANO DE DISEÑO, INCLUYE: MATERIALES, ACARREOS, HABILITADO, CORTES, SOLDADURAS Y PRUEBAS DE CALIDAD, PRIMARIO ANTICORROSIVO, PINTURA SEGUN ESPECIFICACIONES DEL PROYECTO, BARRENADO, TORNILLOS, TUERCAS Y ARANDELAS, DESCALIBRES, ANDAMIOS, MONTAJE HASTA UNA ALTURA MÁXIMA DE 20 m Y TODO LO NECESARIO PARA SU CORRECTA EJECUCIÓN. (NO INCLUYE CONEXIONES) / SUPPLY, MANUFACTURING AND ERECTING UP OF METAL STRUCTURES, WITH FY ACCORDING TO WHAT IS INDICATED IN THE DESIGN PLAN, INCLUDES: MATERIALS, HAULING, FITTING OUT, CUTTING, WELDING AND QUALITY TESTS, ANTI-CORROSION PRIMER, PAINTING ACCORDING TO PROJECT SPECIFICATIONS DRILLING, SCREWS, NUTS AND WASHERS, UNCALIBERS, SCAFFOLDING, ERECTING UP TO A MAXIMUM HEIGHT OF 20 m AND EVERYTHING NECESSARY FOR ITS CORRECT EXECUTION, (CONNECTIONS NOT INCLUDED).</t>
  </si>
  <si>
    <t>SUMINISTRO, FABRICACIÓN Y MONTAJE DE REFUERZO PARA ESTRUCTURAS METÁLICAS, A BASE DE PLACAS ASTM A-572 Gr. 50, CON FY DE ACUERDO A LO INDICADO EN EL PLANO DE DISEÑO, INCLUYE: MATERIALES, ACARREOS, HABILITADO, CORTES, SOLDADURAS Y PRUEBAS DE CALIDAD, PRIMARIO ANTICORROSIVO, PINTURA SEGUN ESPECIFICACIONES DEL PROYECTO, BARRENADO, TORNILLOS, TUERCAS Y ARANDELAS, DESCALIBRES, ANDAMIOS, MONTAJE HASTA UNA ALTURA MÁXIMA DE 15 m Y TODO LO NECESARIO PARA SU CORRECTA EJECUCIÓN. / SUPPLY, MANUFACTURING AND ERECTING UP OF METAL STRUCTURES, BY ASTM A-572 Gr. 50 PLATES, WITH FY ACCORDING TO WHAT IS INDICATED IN THE DESIGN PLAN, INCLUDES: MATERIALS, HAULING, FITTING OUT, CUTTING, WELDING AND QUALITY TESTS, ANTI-CORROSION PRIMER, PAINTING ACCORDING TO PROJECT SPECIFICATIONS DRILLING, SCREWS, NUTS AND WASHERS, UNCALIBERS, SCAFFOLDING, ERECTING UP TO A MAXIMUM HEIGHT OF 15 m AND EVERYTHING NECESSARY FOR ITS CORRECT EXECUTION.</t>
  </si>
  <si>
    <t>SUMINISTRO Y MONTAJE DE PERFILES ESTRUCTURALES LIGEROS (0 A 15 Kg/m), ASTM A-992 DE ACUERDO A LO INDICADO EN PLANOS PARA SOPORTE DE CANAL PRINCIPAL,INCLUYE: MATERIALES, ACARREOS, HABILITADO, CORTES, SOLDADURAS Y PRUEBAS DE CALIDAD, PRIMARIO ANTICORROSIVO, PINTURA SEGUN ESPECIFICACIONES DEL PROYECTO, BARRENADO, TORNILLOS, TUERCAS Y ARANDELAS, DESCALIBRES, ANDAMIOS, MONTAJE HASTA UNA ALTURA MÁXIMA DE 15 m Y TODO LO NECESARIO PARA SU CORRECTA EJECUCIÓN./ SUPPLY AND ERECTING UP OF STRUCTURAL LIGHT SHAPES (0 TO 15 Kg/m)  ASTM A-992 AS PLANS INDICATED FOR MAIN CHANNEL SUPPORT, INCLUDES: MATERIALS, HAULING, FITTING OUT, CUTTING, WELDING AND QUALITY TESTS, ANTI-CORROSION PRIMER, PAINTING ACCORDING TO PROJECT SPECIFICATIONS DRILLING, SCREWS, NUTS AND WASHERS, UNCALIBERS, SCAFFOLDING, ERECTING UP UP TO A MAXIMUM HEIGHT OF 15 m AND EVERYTHING NECESSARY FOR ITS CORRECT EXECUTION.</t>
  </si>
  <si>
    <t>SUMINISTRO Y MONTAJE DE PERFILES ESTRUCTURALES SEMIPESADOS (15 A 60 kg/m), ASTM A-992 DE ACUERDO A LO INDICADO EN PLANOS PARA SOPORTE DE CANAL PRINCIPAL,INCLUYE: MATERIALES, ACARREOS, HABILITADO, CORTES, SOLDADURAS Y PRUEBAS DE CALIDAD, PRIMARIO ANTICORROSIVO, PINTURA SEGUN ESPECIFICACIONES DEL PROYECTO, BARRENADO, TORNILLOS, TUERCAS Y ARANDELAS, DESCALIBRES, ANDAMIOS, MONTAJE HASTA UNA ALTURA MÁXIMA DE 15 M Y TODO LO NECESARIO PARA SU CORRECTA EJECUCIÓN./ SUPPLY AND ERECTING UP OF STRUCTURAL SEMI-HEAVY SHAPES (15 TO 60 kg/m)  ASTM A-992 AS PLANS INDICATED FOR MAIN CHANNEL SUPPORT, INCLUDES: MATERIALS, HAULING, FITTING OUT, CUTTING, WELDING AND QUALITY TESTS, ANTI-CORROSION PRIMER, PAINTING ACCORDING TO PROJECT SPECIFICATIONS DRILLING, SCREWS, NUTS AND WASHERS, UNCALIBERS, SCAFFOLDING, ERECTING UP TO A MAXIMUM HEIGHT OF 15 m AND EVERYTHING NECESSARY FOR ITS CORRECT EXECUTION.</t>
  </si>
  <si>
    <t>SUMINISTRO Y MONTAJE DE PERFILES ESTRUCTURALES PESADOS (SUPERIOR A 60 kg/m), ASTM A-992 DE ACUERDO A LO INDICADO EN PLANOS PARA SOPORTE DE CANAL PRINCIPAL,INCLUYE: MATERIALES, ACARREOS, HABILITADO, CORTES, SOLDADURAS Y PRUEBAS DE CALIDAD, PRIMARIO ANTICORROSIVO, PINTURA SEGUN ESPECIFICACIONES DEL PROYECTO, BARRENADO, TORNILLOS, TUERCAS Y ARANDELAS, DESCALIBRES, ANDAMIOS, MONTAJE HASTA UNA ALTURA MÁXIMA DE 15 m Y TODO LO NECESARIO PARA SU CORRECTA EJECUCIÓN./ SUPPLY AND ERECTING UP OF STRUCTURAL SEMI-HEAVY SHAPES (UPPER TO 60 kg/m)  ASTM A-992 AS PLANS INDICATED FOR MAIN CHANNEL SUPPORT, INCLUDES: MATERIALS, HAULING, FITTING OUT, CUTTING, WELDING AND QUALITY TESTS, ANTI-CORROSION PRIMER, PAINTING ACCORDING TO PROJECT SPECIFICATIONS DRILLING, SCREWS, NUTS AND WASHERS, UNCALIBERS, SCAFFOLDING, ERECTING UP TO A MAXIMUM HEIGHT OF 15 m AND EVERYTHING NECESSARY FOR ITS CORRECT EXECUTION.</t>
  </si>
  <si>
    <t>SUMINISTRO, HABILITADO Y ARMADO DE ACERO DE REFUERZO DE Fy=4200 kg/cm² EN LOSA DE CIMENTACION Y DADOS. INCLUYE HABILITADO, SILLETAS, ALAMBRE Y COLOCACIÓN EN LOS SIGUIENTES DIÁMETROS: / SUPPLY, FITTING OUT AND ASSEMBLED REINFORCEMENT STEEL OF Fy=4200 kg/cm² IN SLAB FOUNDATIONS AND PEDESTALS. INCLUDES FITTING OUT, SEATS, WIRE AND PLACING IN THE FOLLOWING DIAMETERS:</t>
  </si>
  <si>
    <t>SUMINISTRO, HABILITADO E INTALACIÓN DE ACERO DE REFUERZO DE Fy=4200 kg/cm² EN LOSA DE CIMENTACIÓN EXISTENTE CON ANCLAJE EPOXICO HIT-RE  500 V3. INCLUYE: HABILITADO, PERFORACIÓN Y COLOCACIÓN EN LOS SIGUIENTES DIÁMETROS: / SUPPLY, FITTING OUT AND INSTALLATION OF REINFORCEMENT STEEL OF Fy=4200 kg/cm² IN EXISTING FOUNDATION SLAB WITH HIT-RE 500 V3 EPOXY ANCHOR. INCLUDES: FITTING OUT, DRILLING AND PLACING IN THE FOLLOWING DIAMETERS:</t>
  </si>
  <si>
    <t>SUMINISTRO Y FABRICACIÓN DE ANCLAS DE ACERO ASTM F-1554 GRADO 36. INCLUYE ACARREOS, MATERIALES, HABILITADO, CUERDAS, TUERCAS Y ARANDELAS, PLANTILLA, COLOCACIÓN, FIJACIÓN Y TODO LO NECESARIO PARA LA CORRECTA EJECUCIÓN DEL TRABAJO. / SUPPLY AND MANUFACTURE OF ANCHOR BOLTS OF STEEL ASTM F-1554 GRADE 36. INCLUDES CARRYING, MATERIALS, FITTING OUT, ROPES, NUTS AND WASHERS, TEMPLATE, PLACEMENT, FIXING AND EVERYTHING NECESSARY FOR THE CORRECT EXECUTION OF THE WORK.</t>
  </si>
  <si>
    <t>SUMINISTRO, FABRICACIÓN Y MONTAJE DE PLACAS DE ACERO A-36, PARA REFUERZO DE CONEXIONES DE VIGAS DE ACERO A ESTRUCTURA DE CONCRETO EN NIVELES N+0.805, N+6.291 Y  N+11.168. INCLUYE: MATERIALES, ACARREOS, ESCANEOS EN ELEMENTOS DE CONCRETO, ESCARIFICADO CON UN ESPESOR DE 10 A 16 mm, ADHESIVO EPÓXICO SIKADUR 30 O SIMILAR, HABILITADO, CORTES, SOLDADURAS Y PRUEBAS DE CALIDAD, PRIMARIO ANTICORROSIVO, PINTURA SEGÚN ESPECIFICACIONES DEL PROYECTO, BARRENADO, ANCLAS, TUERCAS Y ARANDELAS, DESCALIBRES, ANDAMIOS, MONTAJE HASTA UNA ALTURA MÁXIMA DE 20 m Y TODO LO NECESARIO PARA SU CORRECTA EJECUCIÓN / SUPPLY, MANUFACTURE AND ERECTING OF A-36 STEEL PLATES, FOR REINFORCEMENT OF STEEL BEAMS TO CONCRETE STRUCTURE CONNECTIONS AT LEVELS N+0.805, N+6.291 AND N+11.168. INCLUDES: MATERIALS, HAULING, SCANNING ON CONCRETE ELEMENTS, SCARIFYING WITH A THICKNESS OF 10 TO 16 mm, SIKADUR 30 EPOXY ADHESIVE OR SIMILAR, FITTING OUT, CUTS, WELDING AND QUALITY TESTS, ANTICORROSIVE PRIMARY, PAINT ACCORDING TO PROJECT SPECIFICATIONS, DRILLING, ANCHORS, NUTS AND WASHERS, SCALPEL, SCAFFOLDING, ERECTING UP TO A MAXIMUM HEIGHT OF 20 m AND EVERYTHING NECESSARY FOR ITS CORRECT EXECUTION.</t>
  </si>
  <si>
    <t>PERNO GALVANIZADO TIPO HAS-B-105 HDG 22x406 mm DE ACERO ASTM F1554 GRADO 105, MARCA HILTI, CON ADHESIVO HIT-RE 500 V3. INCLUYE: BARRENOS,  ACARREOS, MATERIALES, HERRAMIENTAS, HABILITADO, CUERDAS, TUERCAS Y ARANDELAS, COLOCACIÓN, FIJACIÓN Y TODO LO NECESARIO PARA SU CORRECTA EJECUCIÓN / GALVANIZED BOLT TYPE HAS-B-105 HDG 22x406 mm MADE OF ASTM F1554 GRADE 105 STEEL, HILTI BRAND, WITH HIT-RE 500 V3 ADHESIVE. INCLUDES: HOLES, TRUCK HANGER, MATERIALS, TOOLS, FITTING OUT, ROPES, NUTS AND WASHERS, INSTALLATION, FIXING AND EVERYTHING NECESSARY FOR ITS CORRECT EXECUTION.</t>
  </si>
  <si>
    <t>ESPÁRRAGOS GALVANIZADOS (REDONDO LISO CON EXTREMOS ROSCADOS) ASTM F-1554 GRADO 36x350 mm, CON ADHESIVO HIT-RE 500 V3. INCLUYE: BARRENOS,  ACARREOS, MATERIALES, HERRAMIENTAS, HABILITADO, CUERDAS, TUERCAS Y ARANDELAS, COLOCACIÓN, FIJACIÓN Y TODO LO NECESARIO PARA SU CORRECTA EJECUCIÓN / GALVANIZED STUDS (SMOOTH ROUND WITH THREADED ENDS) ASTM F-1554 GRADE 36, 22x350 mm. INCLUDES: HOLES, TRUCK HANGER, MATERIALS, TOOLS, FITTING OUT, ROPES, NUTS AND WASHERS, INSTALLATION, FIXING AND EVERYTHING NECESSARY FOR ITS CORRECT EXECUTION.</t>
  </si>
  <si>
    <t>SUMINISTRO, FABRICACIÓN Y MONTAJE DE ESTRUCTURAS METÁLICAS, CON FY DE ACUERDO A LO INDICADO EN EL PLANO DE DISEÑO, INCLUYE: MATERIALES, PLANOS DE FARICACION (TALLER) Y MONTAJE, ACARREOS, HABILITADO, CORTES, SOLDADURAS Y PRUEBAS DE CALIDAD, PRIMARIO ANTICORROSIVO, PINTURA, BARRENADO, TORNILLOS, TUERCAS Y ARANDELAS, DESCALIBRES, ANDAMIOS, MONTAJE HASTA UNA ALTURA MÁXIMA DE 15 m Y TODO LO NECESARIO PARA SU CORRECTA EJECUCIÓN / SUPPLY, MANUFACTURE AND ERECTING OF METAL STRUCTURES, WITH FY ACCORDING TO THE INDICATIONS IN THE DESIGN PLAN, INCLUDES: MATERIALS, MANUFACTURE (WORKSHOP) AND ERECTING PLANS, HAULING, FITTING OUT, CUTS, WELDING AND QUALITY TESTS, ANTICORROSIVE PRIMARY, PAINT, DRILLING, SCREWS, NUTS AND WASHERS, SCALPEL, SCAFFOLDING, ERECTING UP TO A MAXIMUM HEIGHT OF 15 m AND EVERYTHING NECESSARY FOR ITS CORRECT EXECUTION.</t>
  </si>
  <si>
    <t>PERNO GALVANIZADO TIPO KB-TZ2 DE 22x121 mm DE ACERO AL CARBÓN, MARCA HILTI. INCLUYE: BARRENOS,  ACARREOS, MATERIALES, HERRAMIENTAS, HABILITADO, CUERDAS, TUERCAS Y ARANDELAS, COLOCACIÓN, FIJACIÓN Y TODO LO NECESARIO PARA SU CORRECTA EJECUCIÓN / GALVANIZED BOLT TYPE KB-TZ2 OF 22x121 mm OF CARBON STEEL, HILTI BRAND. INCLUDES: HOLES, CARRYING, MATERIALS, TOOLS, FITTING OUT, ROPES, NUTS AND WASHERS, INSTALLATION, FIXING AND EVERYTHING NECESSARY FOR ITS CORRECT EXECUTION.</t>
  </si>
  <si>
    <t>SUMINISTRO Y COLOCACIÓN ENTRE VIGAS Y LOSACERO EN NIVELES N+0.805, N+6.291, N+11.168 DE PERNO DE 3/8" DE DIÁMETRO (10 mm) TIPO HAS B-105 HDG DE ACERO ASTM F1554 GRADO 105, MARCA HILTI, CON ADHESIVO HIT-RE 500 V3, SEGÚN DETALLE DE PLANO. INCLUYE: BARRENOS,  ACARREOS, MATERIALES, HERRAMIENTAS, HABILITADO, CUERDAS, TUERCAS Y ARANDELAS, COLOCACIÓN, FIJACIÓN Y TODO LO NECESARIO PARA LA CORRECTA EJECUCIÓN DEL TRABAJO. LONGITUD= 152 mm / SUPPLY AND INSTALLATION BETWEEN BEAMS AND FILL METAL DECK AT LEVELS N+0.805, N+6.291, N+11.168 OF 3/8" DIAMETER (10 mm) BOLT TYPE HAS B-105 HDG MADE OF ASTM F1554 GRADE 105 STEEL, HILTI BRAND, WITH HIT-RE 500 V3 ADHESIVE, ACCORDING TO DRAWING DETAIL. INCLUDES: HOLES, HAULS, MATERIALS, TOOLS, FITTING OUT, ROPES, NUTS AND WASHERS, INSTALLATION, FIXING AND EVERYTHING NECESSARY FOR THE CORRECT EXECUTION OF THE WORK. LENGTH = 152 mm.</t>
  </si>
  <si>
    <t>SUMINISTRO Y COLOCACIÓN DE PLACA DE ANCLAJE DE 140x100x10 mm PARA CONEXIÓN DE DE PERNOS DE ANCLAJE DE 3/8" DE DIÁMETRO (10 mm) TIPO HAS B-105 HDG, ENTRE VIGAS Y LOSACERO EN NIVELES N+0.805, N+6.291, N+11.168  SEGÚN DETALLE DE PLANO. INCLUYE: BARRENOS,  ACARREOS, MATERIALES, HERRAMIENTAS, HABILITADO, CUERDAS, TUERCAS Y ARANDELAS, COLOCACIÓN, FIJACIÓN Y TODO LO NECESARIO PARA LA CORRECTA EJECUCIÓN DEL TRABAJO / SUPPLY AND INSTALLATION OF 140x100x10 mm ANCHOR PLATE FOR CONNECTION OF 3/8" DIAMETER (10 mm) ANCHOR BOLTS, TYPE HAS B-105 HDG, BETWEEN BEAMS AND FILL METAL DECK AT LEVELS N+0.805, N+6.291, N+11.168 ACCORDING TO DRAWING DETAILS. INCLUDES: HOLES, HAULS, MATERIALS, TOOLS, FITTING OUT, ROPES, NUTS AND WASHERS, INSTALLATION, FIXING AND EVERYTHING NECESSARY FOR THE CORRECT EXECUTION OF THE WORK.</t>
  </si>
  <si>
    <t>SUMINISTRO, FABRICACIÓN Y MONTAJE DE ESTRUCTURA METÁLICA, CON FY DE ACUERDO A LO INDICADO EN EL PLANO DE DISEÑO, INCLUYE: MATERIALES, PLANOS DE FARICACIÓN (TALLER) Y MONTAJE, ACARREOS, HABILITADO, CORTES, SOLDADURAS Y PRUEBAS DE CALIDAD, PRIMARIO ANTICORROSIVO, PINTURA, BARRENADO, TORNILLOS, TUERCAS Y ARANDELAS, DESCALIBRES, ANDAMIOS, MONTAJE HASTA UNA ALTURA MÁXIMA DE 20 m Y TODO LO NECESARIO PARA SU CORRECTA EJECUCIÓN / SUPPLY, MANUFACTURE AND ERECTING UP OF METAL STRUCTURE, WITH FY ACCORDING TO WHAT IS INDICATED IN THE DESIGN DRAWING, INCLUDES: MATERIALS, MANUFACTURE (WORKSHOP) AND ERECTING UP DRAWINGS, HAULING, FITTING OUT, CUTS, WELDING AND QUALITY TESTS, ANTICORROSIVE PRIMARY, PAINT, DRILLING, SCREWS, NUTS AND WASHERS, SCALPEL, SCAFFOLDING, ASSEMBLY UP TO A MAXIMUM HEIGHT OF 20 m AND EVERYTHING NECESSARY FOR ITS CORRECT EXECUTION.</t>
  </si>
  <si>
    <t>SUMINISTRO, FABRICACION Y COLOCACION DE BARANDAL TUBULAR, CON TUBO OC=48 mm, CED 40,  INCLUYE: HABILITADO, SOLDADURAS Y PRUEBAS DE CALIDAD,  ACARREOS, FIJACION, PINTURA Y TODO LO NECESARIO PARA LA CORRECTA EJECUCION DEL TRABAJO. EL BARANDAL DEBE DE INCLUIR RODAPIE HECHO CON SOLERA DE 100X6 mm / SUPPLY, MANUFACTURE AND INSTALLATION OF TUBULAR RAILING, WITH TUBE OC=48 mm, CED 40, INCLUDES: FITTING OUT, WELDING AND QUALITY TESTS, HAULING, FIXING, PAINTING AND EVERYTHING NECESSARY FOR THE CORRECT EXECUTION OF THE WORK. THE RAILING MUST INCLUDE A SKIRTING BOARD MADE WITH A 100X6 mm SLAB.</t>
  </si>
  <si>
    <t>SUMINISTRO, FABRICACIÓN Y MONTAJE DE ESTRUCTURAS METÁLICAS, CON FY DE ACUERDO A LO INDICADO EN EL PLANO DE DISEÑO, INCLUYE: MATERIALES, PLANOS DE FARICACION (TALLER) Y MONTAJE, ACARREOS, HABILITADO, CORTES, SOLDADURAS Y PRUEBAS DE CALIDAD, PRIMARIO ANTICORROSIVO, PINTURA, DESCALIBRES, ANDAMIOS, MONTAJE HASTA UNA ALTURA MÁXIMA DE 5 m Y TODO LO NECESARIO PARA SU CORRECTA EJECUCIÓN / SUPPLY, MANUFACTURE AND ERECTING UP OF METAL STRUCTURES, WITH FY ACCORDING TO THE INDICATIONS IN THE DESIGN PLAN, INCLUDES: MATERIALS, MANUFACTURE (WORKSHOP) AND ERECTING UP PLANS, HAULING, FITTING OUT, CUTS, WELDING AND QUALITY TESTS, ANTICORROSIVE PRIMARY, PAINT, SCALING, SCAFFOLDING, ERECTING UP TO A MAXIMUM HEIGHT OF 5 m AND EVERYTHING NECESSARY FOR ITS CORRECT EXECUTION.</t>
  </si>
  <si>
    <t>AL</t>
  </si>
  <si>
    <t>Revisión: 4</t>
  </si>
  <si>
    <t>Revisón: 4</t>
  </si>
  <si>
    <r>
      <t>PLACA DE REFUERZO ACERO A572 Gr.50 Esp= 13 mm (102 Kg/m</t>
    </r>
    <r>
      <rPr>
        <vertAlign val="superscript"/>
        <sz val="10"/>
        <rFont val="Swis721 Cn BT"/>
        <family val="2"/>
      </rPr>
      <t>2</t>
    </r>
    <r>
      <rPr>
        <sz val="10"/>
        <rFont val="Swis721 Cn BT"/>
        <family val="2"/>
      </rPr>
      <t>)</t>
    </r>
  </si>
  <si>
    <r>
      <t>m</t>
    </r>
    <r>
      <rPr>
        <vertAlign val="superscript"/>
        <sz val="10"/>
        <color theme="1"/>
        <rFont val="Swis721 Cn BT"/>
        <family val="2"/>
      </rPr>
      <t>2</t>
    </r>
  </si>
  <si>
    <r>
      <t>PLACA FRONTAL ADICIONAL A PLACA DE CONEXIÓN EXISTENTE CON ÁREA DE 0.0961 m</t>
    </r>
    <r>
      <rPr>
        <vertAlign val="superscript"/>
        <sz val="10"/>
        <rFont val="Swis721 Cn BT"/>
        <family val="2"/>
      </rPr>
      <t>2</t>
    </r>
    <r>
      <rPr>
        <sz val="10"/>
        <rFont val="Swis721 Cn BT"/>
        <family val="2"/>
      </rPr>
      <t xml:space="preserve"> Y 19 mm DE ESPESOR, CON 4 BARRENOS DE 25 MM DE DIÁMETRO / ADDITIONAL FRONT PLATE TO EXISTING CONNECTION PLATE WITH AREA OF 0.0961 m</t>
    </r>
    <r>
      <rPr>
        <vertAlign val="superscript"/>
        <sz val="10"/>
        <rFont val="Swis721 Cn BT"/>
        <family val="2"/>
      </rPr>
      <t>2</t>
    </r>
    <r>
      <rPr>
        <sz val="10"/>
        <rFont val="Swis721 Cn BT"/>
        <family val="2"/>
      </rPr>
      <t xml:space="preserve"> AND 19 mm THICKNESS, WITH 4 HOLES OF 25 mm DIAMETER.</t>
    </r>
  </si>
  <si>
    <r>
      <t>PLACA FRONTAL ADICIONAL A PLACA DE CONEXIÓN EXISTENTE CON ÁREA DE 0.1056 m</t>
    </r>
    <r>
      <rPr>
        <vertAlign val="superscript"/>
        <sz val="10"/>
        <rFont val="Swis721 Cn BT"/>
        <family val="2"/>
      </rPr>
      <t>2</t>
    </r>
    <r>
      <rPr>
        <sz val="10"/>
        <rFont val="Swis721 Cn BT"/>
        <family val="2"/>
      </rPr>
      <t xml:space="preserve"> Y 13 mm DE ESPESOR, CON 4 BARRENOS DE 25 mm DE DIÁMETRO / ADDITIONAL FRONT PLATE TO EXISTING CONNECTION PLATE WITH AREA OF 0.1056 m</t>
    </r>
    <r>
      <rPr>
        <vertAlign val="superscript"/>
        <sz val="10"/>
        <rFont val="Swis721 Cn BT"/>
        <family val="2"/>
      </rPr>
      <t>2</t>
    </r>
    <r>
      <rPr>
        <sz val="10"/>
        <rFont val="Swis721 Cn BT"/>
        <family val="2"/>
      </rPr>
      <t xml:space="preserve"> AND 13 mm THICKNESS, WITH 4 HOLES OF 25 mm DIAMETER.</t>
    </r>
  </si>
  <si>
    <r>
      <t>PLACA FRONTAL ADICIONAL A PLACA DE CONEXIÓN EXISTENTE CON ÁREA DE 0.0681 m</t>
    </r>
    <r>
      <rPr>
        <vertAlign val="superscript"/>
        <sz val="10"/>
        <rFont val="Swis721 Cn BT"/>
        <family val="2"/>
      </rPr>
      <t>2</t>
    </r>
    <r>
      <rPr>
        <sz val="10"/>
        <rFont val="Swis721 Cn BT"/>
        <family val="2"/>
      </rPr>
      <t xml:space="preserve"> y 16 mm DE ESPESOR, CON 4 BARRENOS DE 25 mm DE DÁMETRO / ADDITIONAL FRONT PLATE TO EXISTING CONNECTION PLATE WITH AREA OF 0.0681 m</t>
    </r>
    <r>
      <rPr>
        <vertAlign val="superscript"/>
        <sz val="10"/>
        <rFont val="Swis721 Cn BT"/>
        <family val="2"/>
      </rPr>
      <t>2</t>
    </r>
    <r>
      <rPr>
        <sz val="10"/>
        <rFont val="Swis721 Cn BT"/>
        <family val="2"/>
      </rPr>
      <t xml:space="preserve"> AND 16 mm THICKNESS, WITH 4 HOLES OF 25 mm DIAMETER.</t>
    </r>
  </si>
  <si>
    <r>
      <t>PLACA FRONTAL ADICIONAL A PLACA DE CONEXIÓN EXISTENTE CON ÁREA DE 0.13805 m</t>
    </r>
    <r>
      <rPr>
        <vertAlign val="superscript"/>
        <sz val="10"/>
        <rFont val="Swis721 Cn BT"/>
        <family val="2"/>
      </rPr>
      <t>2</t>
    </r>
    <r>
      <rPr>
        <sz val="10"/>
        <rFont val="Swis721 Cn BT"/>
        <family val="2"/>
      </rPr>
      <t xml:space="preserve"> y 13 mm DE ESPESOR, CON 7 BARRENOS DE 25 mm DE DÁMETRO.</t>
    </r>
  </si>
  <si>
    <r>
      <t>m</t>
    </r>
    <r>
      <rPr>
        <vertAlign val="superscript"/>
        <sz val="10"/>
        <color theme="1"/>
        <rFont val="Swis721 Cn BT"/>
        <family val="2"/>
      </rPr>
      <t>3</t>
    </r>
  </si>
  <si>
    <r>
      <t>km-m</t>
    </r>
    <r>
      <rPr>
        <vertAlign val="superscript"/>
        <sz val="10"/>
        <color theme="1"/>
        <rFont val="Swis721 Cn BT"/>
        <family val="2"/>
      </rPr>
      <t>3</t>
    </r>
  </si>
  <si>
    <t>SUMA</t>
  </si>
  <si>
    <t>RESUMEN</t>
  </si>
  <si>
    <t>N+3.20 L9-02 REBUILD</t>
  </si>
  <si>
    <t>N+5.655 L9-02 REBUILD</t>
  </si>
  <si>
    <t>N+8.50 L9-02 REBUILD</t>
  </si>
  <si>
    <t>Demolition Furnace Foundation</t>
  </si>
  <si>
    <t>Furnace foundation</t>
  </si>
  <si>
    <t>REFUERZO BATCH HOUSE</t>
  </si>
  <si>
    <t>N+16.35 PLATAFORMA BATCH HOUSE</t>
  </si>
  <si>
    <t>RECUPERADOR DE CALOR</t>
  </si>
  <si>
    <t>TRABAJOS DE REMOSIÓN.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</si>
</sst>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_-[$€-2]* #,##0.00_-;\-[$€-2]* #,##0.00_-;_-[$€-2]* &quot;-&quot;??_-"/>
    <numFmt numFmtId="165" formatCode="General_)"/>
    <numFmt numFmtId="166" formatCode="0.0"/>
  </numFmts>
  <fonts count="42">
    <font>
      <sz val="11"/>
      <color theme="1"/>
      <name val="Calibri"/>
      <family val="2"/>
      <scheme val="minor"/>
    </font>
    <font>
      <sz val="11"/>
      <color theme="1"/>
      <name val="Calibri"/>
      <family val="2"/>
    </font>
    <font>
      <sz val="10"/>
      <color theme="1"/>
      <name val="Calibri"/>
      <family val="2"/>
    </font>
    <font>
      <b/>
      <sz val="11"/>
      <color theme="1"/>
      <name val="Calibri"/>
      <family val="2"/>
    </font>
    <font>
      <b/>
      <sz val="14"/>
      <color theme="1"/>
      <name val="Arial"/>
      <family val="2"/>
    </font>
    <font>
      <b/>
      <sz val="11"/>
      <color theme="1"/>
      <name val="Calibri"/>
      <family val="2"/>
      <scheme val="minor"/>
    </font>
    <font>
      <b/>
      <sz val="12"/>
      <color theme="1"/>
      <name val="Arial"/>
      <family val="2"/>
    </font>
    <font>
      <sz val="10"/>
      <name val="Arial"/>
      <family val="2"/>
    </font>
    <font>
      <sz val="10"/>
      <name val="MS Sans Serif"/>
      <family val="2"/>
    </font>
    <font>
      <sz val="10"/>
      <name val="Arial MT"/>
    </font>
    <font>
      <b/>
      <sz val="16"/>
      <color theme="1"/>
      <name val="Arial"/>
      <family val="2"/>
    </font>
    <font>
      <b/>
      <sz val="8"/>
      <color theme="1"/>
      <name val="Arial"/>
      <family val="2"/>
    </font>
    <font>
      <b/>
      <sz val="12"/>
      <color theme="1"/>
      <name val="Calibri"/>
      <family val="2"/>
    </font>
    <font>
      <sz val="11"/>
      <color rgb="FFFF0000"/>
      <name val="Calibri"/>
      <family val="2"/>
    </font>
    <font>
      <b/>
      <sz val="8"/>
      <color rgb="FFFF0000"/>
      <name val="Arial"/>
      <family val="2"/>
    </font>
    <font>
      <sz val="12"/>
      <color theme="1"/>
      <name val="Calibri"/>
      <family val="2"/>
    </font>
    <font>
      <sz val="10"/>
      <color rgb="FF404040"/>
      <name val="Arial"/>
      <family val="2"/>
    </font>
    <font>
      <sz val="8"/>
      <color theme="1"/>
      <name val="Arial"/>
      <family val="2"/>
    </font>
    <font>
      <b/>
      <sz val="14"/>
      <color theme="8" tint="-0.499984740745262"/>
      <name val="Arial"/>
      <family val="2"/>
    </font>
    <font>
      <sz val="10"/>
      <color theme="1"/>
      <name val="Arial"/>
      <family val="2"/>
    </font>
    <font>
      <b/>
      <sz val="12"/>
      <color theme="8" tint="-0.499984740745262"/>
      <name val="Arial"/>
      <family val="2"/>
    </font>
    <font>
      <b/>
      <sz val="7"/>
      <color rgb="FFFF0000"/>
      <name val="Arial"/>
      <family val="2"/>
    </font>
    <font>
      <i/>
      <sz val="11"/>
      <color theme="1"/>
      <name val="Calibri"/>
      <family val="2"/>
      <scheme val="minor"/>
    </font>
    <font>
      <sz val="11"/>
      <color theme="1"/>
      <name val="Calibri"/>
      <family val="2"/>
      <scheme val="minor"/>
    </font>
    <font>
      <sz val="10"/>
      <name val="Arial"/>
      <family val="2"/>
    </font>
    <font>
      <sz val="10"/>
      <name val="Arial"/>
      <family val="2"/>
    </font>
    <font>
      <sz val="11"/>
      <color theme="1"/>
      <name val="Swis721 Cn BT"/>
      <family val="2"/>
    </font>
    <font>
      <b/>
      <sz val="12"/>
      <color theme="1"/>
      <name val="Swis721 Cn BT"/>
      <family val="2"/>
    </font>
    <font>
      <sz val="10"/>
      <color theme="1"/>
      <name val="Swis721 Cn BT"/>
      <family val="2"/>
    </font>
    <font>
      <b/>
      <sz val="12"/>
      <color theme="8" tint="-0.499984740745262"/>
      <name val="Swis721 Cn BT"/>
      <family val="2"/>
    </font>
    <font>
      <b/>
      <sz val="14"/>
      <color theme="8" tint="-0.499984740745262"/>
      <name val="Swis721 Cn BT"/>
      <family val="2"/>
    </font>
    <font>
      <b/>
      <sz val="8"/>
      <color theme="1"/>
      <name val="Swis721 Cn BT"/>
      <family val="2"/>
    </font>
    <font>
      <b/>
      <sz val="8"/>
      <color rgb="FFFF0000"/>
      <name val="Swis721 Cn BT"/>
      <family val="2"/>
    </font>
    <font>
      <b/>
      <sz val="10"/>
      <color theme="1"/>
      <name val="Swis721 Cn BT"/>
      <family val="2"/>
    </font>
    <font>
      <sz val="10"/>
      <color rgb="FF0000FF"/>
      <name val="Swis721 Cn BT"/>
      <family val="2"/>
    </font>
    <font>
      <sz val="10"/>
      <name val="Swis721 Cn BT"/>
      <family val="2"/>
    </font>
    <font>
      <b/>
      <sz val="10"/>
      <name val="Swis721 Cn BT"/>
      <family val="2"/>
    </font>
    <font>
      <vertAlign val="superscript"/>
      <sz val="10"/>
      <name val="Swis721 Cn BT"/>
      <family val="2"/>
    </font>
    <font>
      <sz val="11"/>
      <name val="Swis721 Cn BT"/>
      <family val="2"/>
    </font>
    <font>
      <b/>
      <sz val="11"/>
      <name val="Swis721 Cn BT"/>
      <family val="2"/>
    </font>
    <font>
      <vertAlign val="superscript"/>
      <sz val="10"/>
      <color theme="1"/>
      <name val="Swis721 Cn BT"/>
      <family val="2"/>
    </font>
    <font>
      <b/>
      <sz val="11"/>
      <color theme="1"/>
      <name val="Swis721 Cn BT"/>
      <family val="2"/>
    </font>
  </fonts>
  <fills count="7">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5" tint="0.39997558519241921"/>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22">
    <xf numFmtId="0" fontId="0" fillId="0" borderId="0"/>
    <xf numFmtId="0" fontId="7" fillId="0" borderId="0"/>
    <xf numFmtId="0" fontId="7" fillId="0" borderId="0"/>
    <xf numFmtId="0" fontId="7" fillId="0" borderId="0"/>
    <xf numFmtId="40" fontId="8" fillId="0" borderId="0" applyFont="0" applyFill="0" applyBorder="0" applyAlignment="0" applyProtection="0"/>
    <xf numFmtId="43" fontId="7" fillId="0" borderId="0" applyFont="0" applyFill="0" applyBorder="0" applyAlignment="0" applyProtection="0"/>
    <xf numFmtId="40" fontId="8" fillId="0" borderId="0" applyFont="0" applyFill="0" applyBorder="0" applyAlignment="0" applyProtection="0"/>
    <xf numFmtId="43" fontId="7" fillId="0" borderId="0" applyFont="0" applyFill="0" applyBorder="0" applyAlignment="0" applyProtection="0"/>
    <xf numFmtId="164" fontId="7" fillId="0" borderId="0" applyFont="0" applyFill="0" applyBorder="0" applyAlignment="0" applyProtection="0"/>
    <xf numFmtId="0" fontId="7" fillId="0" borderId="0"/>
    <xf numFmtId="0" fontId="8" fillId="0" borderId="0"/>
    <xf numFmtId="0" fontId="7" fillId="0" borderId="0"/>
    <xf numFmtId="0" fontId="7" fillId="0" borderId="0"/>
    <xf numFmtId="0" fontId="8" fillId="0" borderId="0"/>
    <xf numFmtId="165" fontId="9" fillId="0" borderId="0"/>
    <xf numFmtId="0" fontId="8" fillId="0" borderId="0"/>
    <xf numFmtId="43" fontId="7" fillId="0" borderId="0" applyFont="0" applyFill="0" applyBorder="0" applyAlignment="0" applyProtection="0"/>
    <xf numFmtId="43" fontId="7" fillId="0" borderId="0" applyFont="0" applyFill="0" applyBorder="0" applyAlignment="0" applyProtection="0"/>
    <xf numFmtId="0" fontId="23" fillId="0" borderId="0"/>
    <xf numFmtId="0" fontId="24" fillId="0" borderId="0"/>
    <xf numFmtId="0" fontId="25" fillId="0" borderId="0"/>
    <xf numFmtId="44" fontId="23" fillId="0" borderId="0" applyFont="0" applyFill="0" applyBorder="0" applyAlignment="0" applyProtection="0"/>
  </cellStyleXfs>
  <cellXfs count="212">
    <xf numFmtId="0" fontId="0" fillId="0" borderId="0" xfId="0"/>
    <xf numFmtId="166" fontId="0" fillId="0" borderId="0" xfId="0" applyNumberFormat="1"/>
    <xf numFmtId="0" fontId="0" fillId="0" borderId="3" xfId="0" applyBorder="1" applyAlignment="1">
      <alignment horizontal="center" vertical="center"/>
    </xf>
    <xf numFmtId="0" fontId="5" fillId="0" borderId="3" xfId="0" applyFont="1" applyBorder="1" applyAlignment="1">
      <alignment horizontal="center"/>
    </xf>
    <xf numFmtId="0" fontId="1" fillId="0" borderId="0" xfId="0" applyFont="1" applyAlignment="1">
      <alignment vertical="center" wrapText="1"/>
    </xf>
    <xf numFmtId="0" fontId="12" fillId="0" borderId="0" xfId="0" applyFont="1" applyAlignment="1">
      <alignment vertical="center" wrapText="1"/>
    </xf>
    <xf numFmtId="0" fontId="3" fillId="0" borderId="0" xfId="0" applyFont="1" applyAlignment="1">
      <alignment vertical="center" wrapText="1"/>
    </xf>
    <xf numFmtId="0" fontId="0" fillId="0" borderId="6" xfId="0" applyBorder="1"/>
    <xf numFmtId="0" fontId="16" fillId="0" borderId="3" xfId="0" applyFont="1" applyBorder="1" applyAlignment="1">
      <alignment horizontal="center" vertical="center" wrapText="1"/>
    </xf>
    <xf numFmtId="14" fontId="16" fillId="0" borderId="3"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0" fillId="0" borderId="5" xfId="0" applyBorder="1"/>
    <xf numFmtId="0" fontId="5" fillId="0" borderId="1" xfId="0" applyFont="1" applyBorder="1" applyAlignment="1">
      <alignment horizontal="center" vertical="center"/>
    </xf>
    <xf numFmtId="0" fontId="0" fillId="0" borderId="0" xfId="0" applyAlignment="1">
      <alignment horizontal="right"/>
    </xf>
    <xf numFmtId="0" fontId="23" fillId="0" borderId="0" xfId="18"/>
    <xf numFmtId="0" fontId="1" fillId="0" borderId="0" xfId="18" applyFont="1" applyAlignment="1">
      <alignment vertical="center" wrapText="1"/>
    </xf>
    <xf numFmtId="0" fontId="6" fillId="0" borderId="0" xfId="18" applyFont="1" applyAlignment="1">
      <alignment vertical="center" wrapText="1"/>
    </xf>
    <xf numFmtId="0" fontId="2" fillId="0" borderId="0" xfId="18" applyFont="1" applyAlignment="1">
      <alignment vertical="center" wrapText="1"/>
    </xf>
    <xf numFmtId="0" fontId="18" fillId="0" borderId="0" xfId="18" applyFont="1" applyAlignment="1">
      <alignment vertical="center" wrapText="1"/>
    </xf>
    <xf numFmtId="0" fontId="19" fillId="0" borderId="0" xfId="18" applyFont="1" applyAlignment="1">
      <alignment vertical="center" wrapText="1"/>
    </xf>
    <xf numFmtId="0" fontId="23" fillId="0" borderId="0" xfId="18" applyAlignment="1">
      <alignment horizontal="right"/>
    </xf>
    <xf numFmtId="0" fontId="11" fillId="0" borderId="5" xfId="18" applyFont="1" applyBorder="1" applyAlignment="1">
      <alignment horizontal="right" vertical="center" wrapText="1"/>
    </xf>
    <xf numFmtId="0" fontId="0" fillId="0" borderId="0" xfId="0" applyAlignment="1">
      <alignment horizontal="center" vertical="center"/>
    </xf>
    <xf numFmtId="0" fontId="11" fillId="0" borderId="5" xfId="0" applyFont="1" applyBorder="1" applyAlignment="1">
      <alignment horizontal="right" vertical="center" wrapText="1"/>
    </xf>
    <xf numFmtId="0" fontId="10"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horizontal="center" vertical="center" wrapText="1"/>
    </xf>
    <xf numFmtId="0" fontId="2" fillId="0" borderId="0" xfId="0" applyFont="1" applyAlignment="1">
      <alignment horizontal="center" vertical="center" wrapText="1"/>
    </xf>
    <xf numFmtId="0" fontId="20" fillId="0" borderId="0" xfId="0" applyFont="1" applyAlignment="1">
      <alignment horizontal="center" vertical="center" wrapText="1"/>
    </xf>
    <xf numFmtId="0" fontId="13" fillId="0" borderId="0" xfId="0" applyFont="1" applyAlignment="1">
      <alignment horizontal="center" vertical="center" wrapText="1"/>
    </xf>
    <xf numFmtId="0" fontId="11" fillId="0" borderId="0" xfId="0" applyFont="1" applyAlignment="1">
      <alignment horizontal="right" vertical="center" wrapText="1"/>
    </xf>
    <xf numFmtId="0" fontId="19" fillId="0" borderId="0" xfId="0" applyFont="1" applyAlignment="1">
      <alignment horizontal="center" vertical="center" wrapText="1"/>
    </xf>
    <xf numFmtId="0" fontId="21" fillId="0" borderId="0" xfId="0" applyFont="1" applyAlignment="1">
      <alignment horizontal="right" vertical="center" wrapText="1"/>
    </xf>
    <xf numFmtId="0" fontId="0" fillId="0" borderId="3" xfId="0" applyBorder="1" applyAlignment="1">
      <alignment horizontal="center" vertical="center"/>
    </xf>
    <xf numFmtId="0" fontId="0" fillId="0" borderId="3" xfId="0" applyBorder="1" applyAlignment="1">
      <alignment horizontal="justify" vertical="center" wrapText="1"/>
    </xf>
    <xf numFmtId="0" fontId="14" fillId="0" borderId="0" xfId="18" applyFont="1" applyAlignment="1">
      <alignment horizontal="right" vertical="center" wrapText="1"/>
    </xf>
    <xf numFmtId="0" fontId="0" fillId="0" borderId="0" xfId="0" applyAlignment="1">
      <alignment horizontal="center" vertical="top" wrapText="1"/>
    </xf>
    <xf numFmtId="0" fontId="5" fillId="0" borderId="1"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0" fillId="0" borderId="3" xfId="0" applyBorder="1" applyAlignment="1">
      <alignment horizontal="left" vertical="top" wrapText="1"/>
    </xf>
    <xf numFmtId="0" fontId="0" fillId="0" borderId="3" xfId="0" applyBorder="1" applyAlignment="1">
      <alignment horizontal="left" vertical="center" wrapText="1"/>
    </xf>
    <xf numFmtId="0" fontId="6" fillId="0" borderId="0" xfId="18" applyFont="1" applyAlignment="1">
      <alignment horizontal="center" vertical="center" wrapText="1"/>
    </xf>
    <xf numFmtId="0" fontId="11" fillId="0" borderId="0" xfId="18" applyFont="1" applyAlignment="1">
      <alignment horizontal="right" vertical="center" wrapText="1"/>
    </xf>
    <xf numFmtId="0" fontId="19" fillId="0" borderId="0" xfId="18" applyFont="1" applyAlignment="1">
      <alignment horizontal="center" vertical="center" wrapText="1"/>
    </xf>
    <xf numFmtId="0" fontId="20" fillId="0" borderId="0" xfId="18" applyFont="1" applyAlignment="1">
      <alignment horizontal="center" vertical="center" wrapText="1"/>
    </xf>
    <xf numFmtId="0" fontId="26" fillId="0" borderId="0" xfId="18" applyFont="1" applyAlignment="1">
      <alignment vertical="top"/>
    </xf>
    <xf numFmtId="0" fontId="26" fillId="0" borderId="0" xfId="18" applyFont="1" applyAlignment="1">
      <alignment vertical="top" wrapText="1"/>
    </xf>
    <xf numFmtId="0" fontId="27" fillId="0" borderId="0" xfId="18" applyFont="1" applyAlignment="1">
      <alignment horizontal="center" vertical="top" wrapText="1"/>
    </xf>
    <xf numFmtId="0" fontId="27" fillId="0" borderId="0" xfId="18" applyFont="1" applyAlignment="1">
      <alignment vertical="top" wrapText="1"/>
    </xf>
    <xf numFmtId="0" fontId="28" fillId="0" borderId="0" xfId="18" applyFont="1" applyAlignment="1">
      <alignment vertical="top" wrapText="1"/>
    </xf>
    <xf numFmtId="0" fontId="29" fillId="0" borderId="0" xfId="18" applyFont="1" applyAlignment="1">
      <alignment horizontal="center" vertical="top" wrapText="1"/>
    </xf>
    <xf numFmtId="0" fontId="30" fillId="0" borderId="0" xfId="18" applyFont="1" applyAlignment="1">
      <alignment vertical="top" wrapText="1"/>
    </xf>
    <xf numFmtId="0" fontId="31" fillId="0" borderId="0" xfId="18" applyFont="1" applyAlignment="1">
      <alignment horizontal="right" vertical="top" wrapText="1"/>
    </xf>
    <xf numFmtId="0" fontId="28" fillId="0" borderId="0" xfId="18" applyFont="1" applyAlignment="1">
      <alignment horizontal="center" vertical="top" wrapText="1"/>
    </xf>
    <xf numFmtId="0" fontId="32" fillId="0" borderId="0" xfId="18" applyFont="1" applyAlignment="1">
      <alignment horizontal="right" vertical="top" wrapText="1"/>
    </xf>
    <xf numFmtId="0" fontId="26" fillId="0" borderId="0" xfId="18" applyFont="1" applyAlignment="1">
      <alignment horizontal="right" vertical="top"/>
    </xf>
    <xf numFmtId="0" fontId="31" fillId="0" borderId="5" xfId="18" applyFont="1" applyBorder="1" applyAlignment="1">
      <alignment horizontal="right" vertical="top" wrapText="1"/>
    </xf>
    <xf numFmtId="0" fontId="33" fillId="0" borderId="3" xfId="18" applyFont="1" applyBorder="1" applyAlignment="1">
      <alignment horizontal="center" vertical="top"/>
    </xf>
    <xf numFmtId="0" fontId="33" fillId="0" borderId="3" xfId="18" applyFont="1" applyBorder="1" applyAlignment="1">
      <alignment horizontal="center" vertical="top"/>
    </xf>
    <xf numFmtId="0" fontId="33" fillId="0" borderId="3" xfId="18" applyFont="1" applyBorder="1" applyAlignment="1">
      <alignment horizontal="center" vertical="top" wrapText="1"/>
    </xf>
    <xf numFmtId="0" fontId="28" fillId="0" borderId="3" xfId="18" applyFont="1" applyBorder="1" applyAlignment="1">
      <alignment horizontal="center" vertical="top"/>
    </xf>
    <xf numFmtId="0" fontId="34" fillId="0" borderId="1" xfId="18" applyFont="1" applyBorder="1" applyAlignment="1">
      <alignment horizontal="justify" vertical="top" wrapText="1"/>
    </xf>
    <xf numFmtId="0" fontId="34" fillId="0" borderId="4" xfId="18" applyFont="1" applyBorder="1" applyAlignment="1">
      <alignment horizontal="justify" vertical="top" wrapText="1"/>
    </xf>
    <xf numFmtId="0" fontId="34" fillId="0" borderId="2" xfId="18" applyFont="1" applyBorder="1" applyAlignment="1">
      <alignment horizontal="justify" vertical="top" wrapText="1"/>
    </xf>
    <xf numFmtId="0" fontId="28" fillId="2" borderId="3" xfId="18" applyFont="1" applyFill="1" applyBorder="1" applyAlignment="1">
      <alignment horizontal="center" vertical="top"/>
    </xf>
    <xf numFmtId="0" fontId="33" fillId="2" borderId="1" xfId="18" applyFont="1" applyFill="1" applyBorder="1" applyAlignment="1">
      <alignment horizontal="center" vertical="top"/>
    </xf>
    <xf numFmtId="0" fontId="33" fillId="2" borderId="4" xfId="18" applyFont="1" applyFill="1" applyBorder="1" applyAlignment="1">
      <alignment horizontal="center" vertical="top"/>
    </xf>
    <xf numFmtId="0" fontId="33" fillId="2" borderId="3" xfId="18" applyFont="1" applyFill="1" applyBorder="1" applyAlignment="1">
      <alignment horizontal="center" vertical="top"/>
    </xf>
    <xf numFmtId="0" fontId="35" fillId="0" borderId="3" xfId="18" applyFont="1" applyBorder="1" applyAlignment="1">
      <alignment horizontal="justify" vertical="top" wrapText="1"/>
    </xf>
    <xf numFmtId="2" fontId="26" fillId="0" borderId="0" xfId="18" applyNumberFormat="1" applyFont="1" applyAlignment="1">
      <alignment vertical="top"/>
    </xf>
    <xf numFmtId="0" fontId="35" fillId="0" borderId="3" xfId="18" applyFont="1" applyBorder="1" applyAlignment="1">
      <alignment horizontal="left" vertical="top" wrapText="1"/>
    </xf>
    <xf numFmtId="0" fontId="26" fillId="0" borderId="0" xfId="18" applyFont="1" applyAlignment="1">
      <alignment horizontal="center" vertical="top"/>
    </xf>
    <xf numFmtId="0" fontId="26" fillId="0" borderId="0" xfId="18" applyFont="1" applyAlignment="1">
      <alignment horizontal="left" vertical="top" wrapText="1"/>
    </xf>
    <xf numFmtId="0" fontId="35" fillId="3" borderId="0" xfId="2" applyFont="1" applyFill="1" applyAlignment="1">
      <alignment horizontal="left" vertical="top" wrapText="1"/>
    </xf>
    <xf numFmtId="0" fontId="26" fillId="0" borderId="0" xfId="18" applyFont="1" applyAlignment="1">
      <alignment horizontal="justify" vertical="top" wrapText="1"/>
    </xf>
    <xf numFmtId="2" fontId="26" fillId="0" borderId="0" xfId="18" applyNumberFormat="1" applyFont="1" applyAlignment="1">
      <alignment horizontal="center" vertical="top"/>
    </xf>
    <xf numFmtId="166" fontId="26" fillId="0" borderId="0" xfId="18" applyNumberFormat="1" applyFont="1" applyAlignment="1">
      <alignment vertical="top"/>
    </xf>
    <xf numFmtId="0" fontId="28" fillId="5" borderId="3" xfId="18" applyFont="1" applyFill="1" applyBorder="1" applyAlignment="1">
      <alignment horizontal="center" vertical="top"/>
    </xf>
    <xf numFmtId="0" fontId="34" fillId="5" borderId="1" xfId="18" applyFont="1" applyFill="1" applyBorder="1" applyAlignment="1">
      <alignment horizontal="center" vertical="top" wrapText="1"/>
    </xf>
    <xf numFmtId="0" fontId="34" fillId="5" borderId="4" xfId="18" applyFont="1" applyFill="1" applyBorder="1" applyAlignment="1">
      <alignment horizontal="center" vertical="top" wrapText="1"/>
    </xf>
    <xf numFmtId="0" fontId="34" fillId="5" borderId="2" xfId="18" applyFont="1" applyFill="1" applyBorder="1" applyAlignment="1">
      <alignment horizontal="center" vertical="top" wrapText="1"/>
    </xf>
    <xf numFmtId="0" fontId="33" fillId="5" borderId="3" xfId="18" applyFont="1" applyFill="1" applyBorder="1" applyAlignment="1">
      <alignment horizontal="center" vertical="top"/>
    </xf>
    <xf numFmtId="0" fontId="36" fillId="5" borderId="3" xfId="18" applyFont="1" applyFill="1" applyBorder="1" applyAlignment="1">
      <alignment horizontal="center" vertical="top" wrapText="1"/>
    </xf>
    <xf numFmtId="0" fontId="35" fillId="5" borderId="3" xfId="2" applyFont="1" applyFill="1" applyBorder="1" applyAlignment="1">
      <alignment horizontal="justify" vertical="top" wrapText="1"/>
    </xf>
    <xf numFmtId="0" fontId="35" fillId="5" borderId="1" xfId="2" applyFont="1" applyFill="1" applyBorder="1" applyAlignment="1">
      <alignment horizontal="left" vertical="top" wrapText="1"/>
    </xf>
    <xf numFmtId="0" fontId="35" fillId="5" borderId="4" xfId="2" applyFont="1" applyFill="1" applyBorder="1" applyAlignment="1">
      <alignment horizontal="left" vertical="top" wrapText="1"/>
    </xf>
    <xf numFmtId="0" fontId="35" fillId="5" borderId="2" xfId="2" applyFont="1" applyFill="1" applyBorder="1" applyAlignment="1">
      <alignment horizontal="left" vertical="top" wrapText="1"/>
    </xf>
    <xf numFmtId="0" fontId="38" fillId="0" borderId="0" xfId="18" applyFont="1" applyAlignment="1">
      <alignment horizontal="left" vertical="top" wrapText="1"/>
    </xf>
    <xf numFmtId="0" fontId="38" fillId="0" borderId="0" xfId="18" applyFont="1" applyAlignment="1">
      <alignment horizontal="center" vertical="top" wrapText="1"/>
    </xf>
    <xf numFmtId="4" fontId="26" fillId="0" borderId="0" xfId="18" applyNumberFormat="1" applyFont="1" applyAlignment="1">
      <alignment vertical="top"/>
    </xf>
    <xf numFmtId="0" fontId="39" fillId="0" borderId="0" xfId="18" applyFont="1" applyAlignment="1">
      <alignment horizontal="left" vertical="top" wrapText="1"/>
    </xf>
    <xf numFmtId="0" fontId="38" fillId="0" borderId="0" xfId="18" applyFont="1" applyAlignment="1">
      <alignment horizontal="right" vertical="top" wrapText="1"/>
    </xf>
    <xf numFmtId="0" fontId="38" fillId="0" borderId="0" xfId="18" applyFont="1" applyAlignment="1">
      <alignment horizontal="right" vertical="top" wrapText="1"/>
    </xf>
    <xf numFmtId="0" fontId="38" fillId="0" borderId="0" xfId="18" applyFont="1" applyAlignment="1">
      <alignment horizontal="left" vertical="top" wrapText="1"/>
    </xf>
    <xf numFmtId="0" fontId="33" fillId="2" borderId="1" xfId="18" applyFont="1" applyFill="1" applyBorder="1" applyAlignment="1">
      <alignment horizontal="center" vertical="top" wrapText="1"/>
    </xf>
    <xf numFmtId="0" fontId="33" fillId="2" borderId="4" xfId="18" applyFont="1" applyFill="1" applyBorder="1" applyAlignment="1">
      <alignment horizontal="center" vertical="top" wrapText="1"/>
    </xf>
    <xf numFmtId="0" fontId="28" fillId="0" borderId="3" xfId="18" applyFont="1" applyBorder="1" applyAlignment="1">
      <alignment horizontal="justify" vertical="top" wrapText="1"/>
    </xf>
    <xf numFmtId="0" fontId="35" fillId="0" borderId="1" xfId="2" applyFont="1" applyBorder="1" applyAlignment="1">
      <alignment horizontal="left" vertical="top" wrapText="1"/>
    </xf>
    <xf numFmtId="0" fontId="35" fillId="0" borderId="4" xfId="2" applyFont="1" applyBorder="1" applyAlignment="1">
      <alignment horizontal="left" vertical="top" wrapText="1"/>
    </xf>
    <xf numFmtId="0" fontId="35" fillId="0" borderId="2" xfId="2" applyFont="1" applyBorder="1" applyAlignment="1">
      <alignment horizontal="left" vertical="top" wrapText="1"/>
    </xf>
    <xf numFmtId="0" fontId="35" fillId="0" borderId="3" xfId="2" applyFont="1" applyBorder="1" applyAlignment="1">
      <alignment horizontal="justify" vertical="top" wrapText="1"/>
    </xf>
    <xf numFmtId="0" fontId="28" fillId="6" borderId="3" xfId="18" applyFont="1" applyFill="1" applyBorder="1" applyAlignment="1">
      <alignment horizontal="center" vertical="top"/>
    </xf>
    <xf numFmtId="0" fontId="35" fillId="6" borderId="1" xfId="2" applyFont="1" applyFill="1" applyBorder="1" applyAlignment="1">
      <alignment horizontal="justify" vertical="top" wrapText="1"/>
    </xf>
    <xf numFmtId="0" fontId="35" fillId="6" borderId="4" xfId="2" applyFont="1" applyFill="1" applyBorder="1" applyAlignment="1">
      <alignment horizontal="justify" vertical="top" wrapText="1"/>
    </xf>
    <xf numFmtId="0" fontId="35" fillId="6" borderId="2" xfId="2" applyFont="1" applyFill="1" applyBorder="1" applyAlignment="1">
      <alignment horizontal="justify" vertical="top" wrapText="1"/>
    </xf>
    <xf numFmtId="0" fontId="34" fillId="0" borderId="3" xfId="18" applyFont="1" applyBorder="1" applyAlignment="1">
      <alignment horizontal="justify" vertical="top" wrapText="1"/>
    </xf>
    <xf numFmtId="0" fontId="33" fillId="2" borderId="3" xfId="18" applyFont="1" applyFill="1" applyBorder="1" applyAlignment="1">
      <alignment horizontal="center" vertical="top" wrapText="1"/>
    </xf>
    <xf numFmtId="0" fontId="36" fillId="0" borderId="3" xfId="18" applyFont="1" applyBorder="1" applyAlignment="1">
      <alignment horizontal="justify" vertical="top" wrapText="1"/>
    </xf>
    <xf numFmtId="0" fontId="35" fillId="0" borderId="3" xfId="2" applyFont="1" applyBorder="1" applyAlignment="1">
      <alignment horizontal="center" vertical="top" wrapText="1"/>
    </xf>
    <xf numFmtId="0" fontId="35" fillId="0" borderId="1" xfId="18" applyFont="1" applyBorder="1" applyAlignment="1">
      <alignment horizontal="center" vertical="top" wrapText="1"/>
    </xf>
    <xf numFmtId="0" fontId="35" fillId="0" borderId="4" xfId="18" applyFont="1" applyBorder="1" applyAlignment="1">
      <alignment horizontal="center" vertical="top" wrapText="1"/>
    </xf>
    <xf numFmtId="0" fontId="35" fillId="0" borderId="2" xfId="18" applyFont="1" applyBorder="1" applyAlignment="1">
      <alignment horizontal="center" vertical="top" wrapText="1"/>
    </xf>
    <xf numFmtId="0" fontId="35" fillId="0" borderId="3" xfId="2" applyFont="1" applyBorder="1" applyAlignment="1">
      <alignment vertical="top" wrapText="1"/>
    </xf>
    <xf numFmtId="0" fontId="35" fillId="0" borderId="3" xfId="2" applyFont="1" applyBorder="1" applyAlignment="1">
      <alignment horizontal="left" vertical="top" wrapText="1"/>
    </xf>
    <xf numFmtId="0" fontId="26" fillId="0" borderId="1" xfId="18" applyFont="1" applyBorder="1" applyAlignment="1">
      <alignment horizontal="center" vertical="top"/>
    </xf>
    <xf numFmtId="0" fontId="26" fillId="0" borderId="4" xfId="18" applyFont="1" applyBorder="1" applyAlignment="1">
      <alignment horizontal="center" vertical="top"/>
    </xf>
    <xf numFmtId="0" fontId="26" fillId="0" borderId="2" xfId="18" applyFont="1" applyBorder="1" applyAlignment="1">
      <alignment horizontal="center" vertical="top"/>
    </xf>
    <xf numFmtId="0" fontId="35" fillId="0" borderId="3" xfId="18" applyFont="1" applyBorder="1" applyAlignment="1">
      <alignment horizontal="center" vertical="top" wrapText="1"/>
    </xf>
    <xf numFmtId="0" fontId="26" fillId="0" borderId="3" xfId="18" applyFont="1" applyBorder="1" applyAlignment="1">
      <alignment vertical="top"/>
    </xf>
    <xf numFmtId="0" fontId="36" fillId="2" borderId="3" xfId="18" applyFont="1" applyFill="1" applyBorder="1" applyAlignment="1">
      <alignment horizontal="center" vertical="top" wrapText="1"/>
    </xf>
    <xf numFmtId="0" fontId="28" fillId="2" borderId="3" xfId="18" applyFont="1" applyFill="1" applyBorder="1" applyAlignment="1">
      <alignment horizontal="left" vertical="top"/>
    </xf>
    <xf numFmtId="0" fontId="26" fillId="0" borderId="0" xfId="18" applyFont="1" applyAlignment="1">
      <alignment horizontal="left" vertical="top"/>
    </xf>
    <xf numFmtId="0" fontId="35" fillId="6" borderId="3" xfId="18" applyFont="1" applyFill="1" applyBorder="1" applyAlignment="1">
      <alignment horizontal="justify" vertical="top" wrapText="1"/>
    </xf>
    <xf numFmtId="0" fontId="36" fillId="0" borderId="3" xfId="18" applyFont="1" applyBorder="1" applyAlignment="1">
      <alignment horizontal="center" vertical="top" wrapText="1"/>
    </xf>
    <xf numFmtId="0" fontId="36" fillId="6" borderId="3" xfId="18" applyFont="1" applyFill="1" applyBorder="1" applyAlignment="1">
      <alignment horizontal="justify" vertical="top" wrapText="1"/>
    </xf>
    <xf numFmtId="0" fontId="36" fillId="0" borderId="1" xfId="18" applyFont="1" applyBorder="1" applyAlignment="1">
      <alignment horizontal="center" vertical="top" wrapText="1"/>
    </xf>
    <xf numFmtId="0" fontId="36" fillId="0" borderId="4" xfId="18" applyFont="1" applyBorder="1" applyAlignment="1">
      <alignment horizontal="center" vertical="top" wrapText="1"/>
    </xf>
    <xf numFmtId="0" fontId="36" fillId="0" borderId="2" xfId="18" applyFont="1" applyBorder="1" applyAlignment="1">
      <alignment horizontal="center" vertical="top" wrapText="1"/>
    </xf>
    <xf numFmtId="0" fontId="36" fillId="6" borderId="3" xfId="18" applyFont="1" applyFill="1" applyBorder="1" applyAlignment="1">
      <alignment horizontal="center" vertical="top" wrapText="1"/>
    </xf>
    <xf numFmtId="0" fontId="28" fillId="0" borderId="0" xfId="18" applyFont="1" applyAlignment="1">
      <alignment horizontal="center" vertical="top"/>
    </xf>
    <xf numFmtId="0" fontId="33" fillId="0" borderId="0" xfId="18" applyFont="1" applyAlignment="1">
      <alignment vertical="top" wrapText="1"/>
    </xf>
    <xf numFmtId="0" fontId="33" fillId="0" borderId="0" xfId="18" applyFont="1" applyAlignment="1">
      <alignment horizontal="center" vertical="top"/>
    </xf>
    <xf numFmtId="0" fontId="35" fillId="0" borderId="0" xfId="18" applyFont="1" applyAlignment="1">
      <alignment vertical="top" wrapText="1"/>
    </xf>
    <xf numFmtId="0" fontId="39" fillId="0" borderId="0" xfId="18" applyFont="1" applyAlignment="1">
      <alignment vertical="top" wrapText="1"/>
    </xf>
    <xf numFmtId="0" fontId="38" fillId="0" borderId="0" xfId="18" applyFont="1" applyAlignment="1">
      <alignment vertical="top" wrapText="1"/>
    </xf>
    <xf numFmtId="2" fontId="28" fillId="0" borderId="3" xfId="18" applyNumberFormat="1" applyFont="1" applyBorder="1" applyAlignment="1">
      <alignment horizontal="center" vertical="top"/>
    </xf>
    <xf numFmtId="0" fontId="35" fillId="0" borderId="1" xfId="18" applyFont="1" applyBorder="1" applyAlignment="1">
      <alignment horizontal="left" vertical="top" wrapText="1"/>
    </xf>
    <xf numFmtId="0" fontId="35" fillId="0" borderId="4" xfId="18" applyFont="1" applyBorder="1" applyAlignment="1">
      <alignment horizontal="left" vertical="top" wrapText="1"/>
    </xf>
    <xf numFmtId="0" fontId="35" fillId="0" borderId="2" xfId="18" applyFont="1" applyBorder="1" applyAlignment="1">
      <alignment horizontal="left" vertical="top" wrapText="1"/>
    </xf>
    <xf numFmtId="0" fontId="35" fillId="0" borderId="1" xfId="18" applyFont="1" applyBorder="1" applyAlignment="1">
      <alignment horizontal="justify" vertical="top" wrapText="1"/>
    </xf>
    <xf numFmtId="0" fontId="35" fillId="0" borderId="4" xfId="18" applyFont="1" applyBorder="1" applyAlignment="1">
      <alignment horizontal="justify" vertical="top" wrapText="1"/>
    </xf>
    <xf numFmtId="0" fontId="35" fillId="0" borderId="2" xfId="18" applyFont="1" applyBorder="1" applyAlignment="1">
      <alignment horizontal="justify" vertical="top" wrapText="1"/>
    </xf>
    <xf numFmtId="0" fontId="26" fillId="0" borderId="0" xfId="18" applyFont="1" applyAlignment="1">
      <alignment horizontal="center" vertical="top"/>
    </xf>
    <xf numFmtId="0" fontId="35" fillId="0" borderId="3" xfId="18" applyFont="1" applyBorder="1" applyAlignment="1">
      <alignment horizontal="right" vertical="top" wrapText="1"/>
    </xf>
    <xf numFmtId="0" fontId="28" fillId="0" borderId="3" xfId="18" applyFont="1" applyBorder="1" applyAlignment="1">
      <alignment vertical="top"/>
    </xf>
    <xf numFmtId="0" fontId="36" fillId="0" borderId="3" xfId="18" applyFont="1" applyBorder="1" applyAlignment="1">
      <alignment horizontal="left" vertical="top" wrapText="1"/>
    </xf>
    <xf numFmtId="0" fontId="28" fillId="0" borderId="3" xfId="18" applyFont="1" applyBorder="1" applyAlignment="1">
      <alignment horizontal="right" vertical="top" wrapText="1"/>
    </xf>
    <xf numFmtId="0" fontId="35" fillId="0" borderId="3" xfId="2" applyFont="1" applyBorder="1" applyAlignment="1">
      <alignment horizontal="right" vertical="top" wrapText="1"/>
    </xf>
    <xf numFmtId="0" fontId="28" fillId="0" borderId="3" xfId="18" applyFont="1" applyBorder="1" applyAlignment="1">
      <alignment horizontal="center" vertical="top" wrapText="1"/>
    </xf>
    <xf numFmtId="0" fontId="26" fillId="0" borderId="0" xfId="18" applyFont="1" applyAlignment="1">
      <alignment horizontal="justify" vertical="top"/>
    </xf>
    <xf numFmtId="0" fontId="35" fillId="0" borderId="1" xfId="18" applyFont="1" applyBorder="1" applyAlignment="1">
      <alignment horizontal="right" vertical="top" wrapText="1"/>
    </xf>
    <xf numFmtId="0" fontId="35" fillId="0" borderId="4" xfId="18" applyFont="1" applyBorder="1" applyAlignment="1">
      <alignment horizontal="right" vertical="top" wrapText="1"/>
    </xf>
    <xf numFmtId="0" fontId="35" fillId="0" borderId="2" xfId="18" applyFont="1" applyBorder="1" applyAlignment="1">
      <alignment horizontal="right" vertical="top" wrapText="1"/>
    </xf>
    <xf numFmtId="0" fontId="35" fillId="0" borderId="3" xfId="18" applyFont="1" applyBorder="1" applyAlignment="1">
      <alignment horizontal="center" vertical="top"/>
    </xf>
    <xf numFmtId="0" fontId="28" fillId="0" borderId="0" xfId="18" applyFont="1" applyAlignment="1">
      <alignment horizontal="right" vertical="top" wrapText="1"/>
    </xf>
    <xf numFmtId="166" fontId="33" fillId="0" borderId="3" xfId="18" applyNumberFormat="1" applyFont="1" applyBorder="1" applyAlignment="1">
      <alignment horizontal="right" vertical="top" wrapText="1"/>
    </xf>
    <xf numFmtId="0" fontId="33" fillId="0" borderId="3" xfId="18" applyFont="1" applyBorder="1" applyAlignment="1">
      <alignment horizontal="right" vertical="top"/>
    </xf>
    <xf numFmtId="0" fontId="33" fillId="2" borderId="3" xfId="18" applyFont="1" applyFill="1" applyBorder="1" applyAlignment="1">
      <alignment horizontal="right" vertical="top"/>
    </xf>
    <xf numFmtId="2" fontId="28" fillId="4" borderId="3" xfId="18" applyNumberFormat="1" applyFont="1" applyFill="1" applyBorder="1" applyAlignment="1">
      <alignment horizontal="right" vertical="top"/>
    </xf>
    <xf numFmtId="2" fontId="35" fillId="0" borderId="3" xfId="18" applyNumberFormat="1" applyFont="1" applyBorder="1" applyAlignment="1">
      <alignment horizontal="right" vertical="top"/>
    </xf>
    <xf numFmtId="2" fontId="35" fillId="3" borderId="3" xfId="18" applyNumberFormat="1" applyFont="1" applyFill="1" applyBorder="1" applyAlignment="1">
      <alignment horizontal="right" vertical="top"/>
    </xf>
    <xf numFmtId="2" fontId="28" fillId="3" borderId="3" xfId="18" applyNumberFormat="1" applyFont="1" applyFill="1" applyBorder="1" applyAlignment="1">
      <alignment horizontal="right" vertical="top"/>
    </xf>
    <xf numFmtId="2" fontId="26" fillId="3" borderId="0" xfId="18" applyNumberFormat="1" applyFont="1" applyFill="1" applyAlignment="1">
      <alignment horizontal="right" vertical="top"/>
    </xf>
    <xf numFmtId="2" fontId="26" fillId="0" borderId="0" xfId="18" applyNumberFormat="1" applyFont="1" applyAlignment="1">
      <alignment horizontal="right" vertical="top"/>
    </xf>
    <xf numFmtId="166" fontId="26" fillId="0" borderId="0" xfId="18" applyNumberFormat="1" applyFont="1" applyAlignment="1">
      <alignment horizontal="right" vertical="top"/>
    </xf>
    <xf numFmtId="0" fontId="33" fillId="5" borderId="3" xfId="18" applyFont="1" applyFill="1" applyBorder="1" applyAlignment="1">
      <alignment horizontal="right" vertical="top"/>
    </xf>
    <xf numFmtId="4" fontId="35" fillId="5" borderId="3" xfId="18" applyNumberFormat="1" applyFont="1" applyFill="1" applyBorder="1" applyAlignment="1">
      <alignment horizontal="right" vertical="top"/>
    </xf>
    <xf numFmtId="2" fontId="35" fillId="5" borderId="3" xfId="2" applyNumberFormat="1" applyFont="1" applyFill="1" applyBorder="1" applyAlignment="1">
      <alignment horizontal="right" vertical="top"/>
    </xf>
    <xf numFmtId="4" fontId="26" fillId="3" borderId="0" xfId="18" applyNumberFormat="1" applyFont="1" applyFill="1" applyAlignment="1">
      <alignment horizontal="right" vertical="top"/>
    </xf>
    <xf numFmtId="4" fontId="39" fillId="0" borderId="0" xfId="18" applyNumberFormat="1" applyFont="1" applyAlignment="1">
      <alignment horizontal="right" vertical="top"/>
    </xf>
    <xf numFmtId="4" fontId="26" fillId="0" borderId="0" xfId="18" applyNumberFormat="1" applyFont="1" applyAlignment="1">
      <alignment horizontal="right" vertical="top"/>
    </xf>
    <xf numFmtId="4" fontId="38" fillId="0" borderId="0" xfId="18" applyNumberFormat="1" applyFont="1" applyAlignment="1">
      <alignment horizontal="right" vertical="top"/>
    </xf>
    <xf numFmtId="4" fontId="28" fillId="0" borderId="3" xfId="18" applyNumberFormat="1" applyFont="1" applyBorder="1" applyAlignment="1">
      <alignment horizontal="right" vertical="top"/>
    </xf>
    <xf numFmtId="2" fontId="35" fillId="4" borderId="3" xfId="2" applyNumberFormat="1" applyFont="1" applyFill="1" applyBorder="1" applyAlignment="1">
      <alignment horizontal="right" vertical="top"/>
    </xf>
    <xf numFmtId="2" fontId="35" fillId="6" borderId="3" xfId="2" applyNumberFormat="1" applyFont="1" applyFill="1" applyBorder="1" applyAlignment="1">
      <alignment horizontal="right" vertical="top"/>
    </xf>
    <xf numFmtId="4" fontId="28" fillId="4" borderId="3" xfId="18" applyNumberFormat="1" applyFont="1" applyFill="1" applyBorder="1" applyAlignment="1">
      <alignment horizontal="right" vertical="top"/>
    </xf>
    <xf numFmtId="4" fontId="35" fillId="0" borderId="3" xfId="18" applyNumberFormat="1" applyFont="1" applyBorder="1" applyAlignment="1">
      <alignment horizontal="right" vertical="top"/>
    </xf>
    <xf numFmtId="2" fontId="35" fillId="0" borderId="3" xfId="2" applyNumberFormat="1" applyFont="1" applyBorder="1" applyAlignment="1">
      <alignment horizontal="right" vertical="top"/>
    </xf>
    <xf numFmtId="2" fontId="36" fillId="0" borderId="3" xfId="2" applyNumberFormat="1" applyFont="1" applyBorder="1" applyAlignment="1">
      <alignment horizontal="right" vertical="top"/>
    </xf>
    <xf numFmtId="4" fontId="28" fillId="5" borderId="3" xfId="18" applyNumberFormat="1" applyFont="1" applyFill="1" applyBorder="1" applyAlignment="1">
      <alignment horizontal="right" vertical="top"/>
    </xf>
    <xf numFmtId="4" fontId="28" fillId="2" borderId="3" xfId="18" applyNumberFormat="1" applyFont="1" applyFill="1" applyBorder="1" applyAlignment="1">
      <alignment horizontal="right" vertical="top"/>
    </xf>
    <xf numFmtId="4" fontId="28" fillId="6" borderId="3" xfId="18" applyNumberFormat="1" applyFont="1" applyFill="1" applyBorder="1" applyAlignment="1">
      <alignment horizontal="right" vertical="top"/>
    </xf>
    <xf numFmtId="4" fontId="35" fillId="6" borderId="3" xfId="18" applyNumberFormat="1" applyFont="1" applyFill="1" applyBorder="1" applyAlignment="1">
      <alignment horizontal="right" vertical="top"/>
    </xf>
    <xf numFmtId="4" fontId="33" fillId="0" borderId="0" xfId="18" applyNumberFormat="1" applyFont="1" applyAlignment="1">
      <alignment horizontal="right" vertical="top"/>
    </xf>
    <xf numFmtId="4" fontId="28" fillId="0" borderId="0" xfId="18" applyNumberFormat="1" applyFont="1" applyAlignment="1">
      <alignment horizontal="right" vertical="top"/>
    </xf>
    <xf numFmtId="4" fontId="35" fillId="0" borderId="0" xfId="18" applyNumberFormat="1" applyFont="1" applyAlignment="1">
      <alignment horizontal="right" vertical="top"/>
    </xf>
    <xf numFmtId="2" fontId="35" fillId="0" borderId="0" xfId="2" applyNumberFormat="1" applyFont="1" applyAlignment="1">
      <alignment horizontal="right" vertical="top"/>
    </xf>
    <xf numFmtId="4" fontId="36" fillId="0" borderId="0" xfId="18" applyNumberFormat="1" applyFont="1" applyAlignment="1">
      <alignment horizontal="right" vertical="top"/>
    </xf>
    <xf numFmtId="2" fontId="28" fillId="0" borderId="3" xfId="18" applyNumberFormat="1" applyFont="1" applyBorder="1" applyAlignment="1">
      <alignment horizontal="right" vertical="top"/>
    </xf>
    <xf numFmtId="2" fontId="35" fillId="4" borderId="3" xfId="18" applyNumberFormat="1" applyFont="1" applyFill="1" applyBorder="1" applyAlignment="1">
      <alignment horizontal="right" vertical="top"/>
    </xf>
    <xf numFmtId="166" fontId="26" fillId="0" borderId="0" xfId="18" applyNumberFormat="1" applyFont="1" applyAlignment="1">
      <alignment horizontal="right" vertical="top"/>
    </xf>
    <xf numFmtId="4" fontId="28" fillId="0" borderId="3" xfId="18" quotePrefix="1" applyNumberFormat="1" applyFont="1" applyBorder="1" applyAlignment="1">
      <alignment horizontal="right" vertical="top"/>
    </xf>
    <xf numFmtId="0" fontId="28" fillId="0" borderId="3" xfId="18" applyFont="1" applyBorder="1" applyAlignment="1">
      <alignment horizontal="right" vertical="top"/>
    </xf>
    <xf numFmtId="4" fontId="33" fillId="4" borderId="3" xfId="18" applyNumberFormat="1" applyFont="1" applyFill="1" applyBorder="1" applyAlignment="1">
      <alignment horizontal="right" vertical="top"/>
    </xf>
    <xf numFmtId="4" fontId="33" fillId="2" borderId="3" xfId="18" applyNumberFormat="1" applyFont="1" applyFill="1" applyBorder="1" applyAlignment="1">
      <alignment horizontal="right" vertical="top"/>
    </xf>
    <xf numFmtId="2" fontId="38" fillId="0" borderId="0" xfId="18" applyNumberFormat="1" applyFont="1" applyAlignment="1">
      <alignment horizontal="right" vertical="top"/>
    </xf>
    <xf numFmtId="44" fontId="26" fillId="0" borderId="0" xfId="18" applyNumberFormat="1" applyFont="1" applyAlignment="1">
      <alignment vertical="top" wrapText="1"/>
    </xf>
    <xf numFmtId="44" fontId="38" fillId="0" borderId="0" xfId="18" applyNumberFormat="1" applyFont="1" applyAlignment="1">
      <alignment vertical="top" wrapText="1"/>
    </xf>
    <xf numFmtId="44" fontId="26" fillId="0" borderId="0" xfId="21" applyFont="1" applyAlignment="1">
      <alignment vertical="top"/>
    </xf>
    <xf numFmtId="44" fontId="26" fillId="0" borderId="0" xfId="18" applyNumberFormat="1" applyFont="1" applyAlignment="1">
      <alignment vertical="top"/>
    </xf>
    <xf numFmtId="0" fontId="35" fillId="5" borderId="1" xfId="2" applyFont="1" applyFill="1" applyBorder="1" applyAlignment="1">
      <alignment horizontal="justify" vertical="top" wrapText="1"/>
    </xf>
    <xf numFmtId="0" fontId="35" fillId="5" borderId="3" xfId="2" applyFont="1" applyFill="1" applyBorder="1" applyAlignment="1">
      <alignment vertical="top" wrapText="1"/>
    </xf>
    <xf numFmtId="0" fontId="35" fillId="5" borderId="1" xfId="2" applyFont="1" applyFill="1" applyBorder="1" applyAlignment="1">
      <alignment vertical="top" wrapText="1"/>
    </xf>
    <xf numFmtId="0" fontId="34" fillId="5" borderId="1" xfId="18" applyFont="1" applyFill="1" applyBorder="1" applyAlignment="1">
      <alignment horizontal="center" vertical="top" wrapText="1"/>
    </xf>
    <xf numFmtId="0" fontId="38" fillId="0" borderId="0" xfId="18" applyFont="1" applyAlignment="1">
      <alignment horizontal="center" vertical="top" wrapText="1"/>
    </xf>
    <xf numFmtId="0" fontId="39" fillId="0" borderId="0" xfId="18" applyFont="1" applyAlignment="1">
      <alignment horizontal="left" vertical="top" wrapText="1"/>
    </xf>
    <xf numFmtId="44" fontId="35" fillId="5" borderId="3" xfId="21" applyFont="1" applyFill="1" applyBorder="1" applyAlignment="1">
      <alignment horizontal="right" vertical="top"/>
    </xf>
    <xf numFmtId="44" fontId="41" fillId="3" borderId="0" xfId="21" applyFont="1" applyFill="1" applyAlignment="1">
      <alignment horizontal="right" vertical="top"/>
    </xf>
  </cellXfs>
  <cellStyles count="22">
    <cellStyle name="Comma 2" xfId="4" xr:uid="{00000000-0005-0000-0000-000000000000}"/>
    <cellStyle name="Comma 3" xfId="5" xr:uid="{00000000-0005-0000-0000-000001000000}"/>
    <cellStyle name="Comma 3 2" xfId="16" xr:uid="{00000000-0005-0000-0000-000002000000}"/>
    <cellStyle name="Comma 4" xfId="6" xr:uid="{00000000-0005-0000-0000-000003000000}"/>
    <cellStyle name="Comma 5" xfId="7" xr:uid="{00000000-0005-0000-0000-000004000000}"/>
    <cellStyle name="Comma 5 2" xfId="17" xr:uid="{00000000-0005-0000-0000-000005000000}"/>
    <cellStyle name="Euro" xfId="8" xr:uid="{00000000-0005-0000-0000-000006000000}"/>
    <cellStyle name="Moneda" xfId="21" builtinId="4"/>
    <cellStyle name="Normal" xfId="0" builtinId="0"/>
    <cellStyle name="Normal 2" xfId="2" xr:uid="{00000000-0005-0000-0000-00000C000000}"/>
    <cellStyle name="Normal 2 2" xfId="9" xr:uid="{00000000-0005-0000-0000-00000D000000}"/>
    <cellStyle name="Normal 2 2 2" xfId="15" xr:uid="{00000000-0005-0000-0000-00000E000000}"/>
    <cellStyle name="Normal 2 3" xfId="12" xr:uid="{00000000-0005-0000-0000-00000F000000}"/>
    <cellStyle name="Normal 2 4" xfId="18" xr:uid="{FB1BD9A7-A403-4D4D-A002-734FDFF8C93F}"/>
    <cellStyle name="Normal 3" xfId="3" xr:uid="{00000000-0005-0000-0000-000010000000}"/>
    <cellStyle name="Normal 4" xfId="10" xr:uid="{00000000-0005-0000-0000-000011000000}"/>
    <cellStyle name="Normal 5" xfId="1" xr:uid="{00000000-0005-0000-0000-000012000000}"/>
    <cellStyle name="Normal 5 2" xfId="11" xr:uid="{00000000-0005-0000-0000-000013000000}"/>
    <cellStyle name="Normal 6" xfId="13" xr:uid="{00000000-0005-0000-0000-000014000000}"/>
    <cellStyle name="Normal 7" xfId="14" xr:uid="{00000000-0005-0000-0000-000015000000}"/>
    <cellStyle name="Normal 8" xfId="19" xr:uid="{44A3F7C3-75A7-4360-A347-8F20CBA4F4DE}"/>
    <cellStyle name="Normal 9" xfId="20" xr:uid="{E4A5E36D-72CA-400D-AFA9-AA7EC360CF46}"/>
  </cellStyles>
  <dxfs count="0"/>
  <tableStyles count="0" defaultTableStyle="TableStyleMedium2" defaultPivotStyle="PivotStyleLight16"/>
  <colors>
    <mruColors>
      <color rgb="FFFFFFCC"/>
      <color rgb="FF0000FF"/>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emf"/></Relationships>
</file>

<file path=xl/drawings/_rels/drawing9.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162727</xdr:colOff>
      <xdr:row>1</xdr:row>
      <xdr:rowOff>126911</xdr:rowOff>
    </xdr:from>
    <xdr:to>
      <xdr:col>3</xdr:col>
      <xdr:colOff>67184</xdr:colOff>
      <xdr:row>3</xdr:row>
      <xdr:rowOff>88587</xdr:rowOff>
    </xdr:to>
    <xdr:pic>
      <xdr:nvPicPr>
        <xdr:cNvPr id="2" name="Picture 1">
          <a:extLst>
            <a:ext uri="{FF2B5EF4-FFF2-40B4-BE49-F238E27FC236}">
              <a16:creationId xmlns:a16="http://schemas.microsoft.com/office/drawing/2014/main" id="{AF0D5566-D802-4172-84EB-145C483E265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2727" y="317411"/>
          <a:ext cx="1417251" cy="455071"/>
        </a:xfrm>
        <a:prstGeom prst="rect">
          <a:avLst/>
        </a:prstGeom>
      </xdr:spPr>
    </xdr:pic>
    <xdr:clientData/>
  </xdr:twoCellAnchor>
  <xdr:twoCellAnchor editAs="oneCell">
    <xdr:from>
      <xdr:col>7</xdr:col>
      <xdr:colOff>66675</xdr:colOff>
      <xdr:row>0</xdr:row>
      <xdr:rowOff>76200</xdr:rowOff>
    </xdr:from>
    <xdr:to>
      <xdr:col>7</xdr:col>
      <xdr:colOff>760095</xdr:colOff>
      <xdr:row>3</xdr:row>
      <xdr:rowOff>99060</xdr:rowOff>
    </xdr:to>
    <xdr:pic>
      <xdr:nvPicPr>
        <xdr:cNvPr id="4" name="Picture 3">
          <a:extLst>
            <a:ext uri="{FF2B5EF4-FFF2-40B4-BE49-F238E27FC236}">
              <a16:creationId xmlns:a16="http://schemas.microsoft.com/office/drawing/2014/main" id="{C6168BEA-3F28-4444-A5C4-97390874293F}"/>
            </a:ext>
          </a:extLst>
        </xdr:cNvPr>
        <xdr:cNvPicPr>
          <a:picLocks noChangeAspect="1"/>
        </xdr:cNvPicPr>
      </xdr:nvPicPr>
      <xdr:blipFill>
        <a:blip xmlns:r="http://schemas.openxmlformats.org/officeDocument/2006/relationships" r:embed="rId2"/>
        <a:srcRect/>
        <a:stretch>
          <a:fillRect/>
        </a:stretch>
      </xdr:blipFill>
      <xdr:spPr bwMode="auto">
        <a:xfrm>
          <a:off x="7305675" y="76200"/>
          <a:ext cx="693420" cy="69342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255735</xdr:colOff>
      <xdr:row>2</xdr:row>
      <xdr:rowOff>83208</xdr:rowOff>
    </xdr:from>
    <xdr:to>
      <xdr:col>1</xdr:col>
      <xdr:colOff>266872</xdr:colOff>
      <xdr:row>4</xdr:row>
      <xdr:rowOff>37264</xdr:rowOff>
    </xdr:to>
    <xdr:pic>
      <xdr:nvPicPr>
        <xdr:cNvPr id="4" name="Picture 3">
          <a:extLst>
            <a:ext uri="{FF2B5EF4-FFF2-40B4-BE49-F238E27FC236}">
              <a16:creationId xmlns:a16="http://schemas.microsoft.com/office/drawing/2014/main" id="{FF9841F0-7D63-4F32-97A6-AAD254A5382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735" y="502308"/>
          <a:ext cx="1561807" cy="456976"/>
        </a:xfrm>
        <a:prstGeom prst="rect">
          <a:avLst/>
        </a:prstGeom>
      </xdr:spPr>
    </xdr:pic>
    <xdr:clientData/>
  </xdr:twoCellAnchor>
  <xdr:twoCellAnchor editAs="oneCell">
    <xdr:from>
      <xdr:col>6</xdr:col>
      <xdr:colOff>705970</xdr:colOff>
      <xdr:row>1</xdr:row>
      <xdr:rowOff>11206</xdr:rowOff>
    </xdr:from>
    <xdr:to>
      <xdr:col>6</xdr:col>
      <xdr:colOff>1408915</xdr:colOff>
      <xdr:row>3</xdr:row>
      <xdr:rowOff>228488</xdr:rowOff>
    </xdr:to>
    <xdr:pic>
      <xdr:nvPicPr>
        <xdr:cNvPr id="6" name="Picture 5">
          <a:extLst>
            <a:ext uri="{FF2B5EF4-FFF2-40B4-BE49-F238E27FC236}">
              <a16:creationId xmlns:a16="http://schemas.microsoft.com/office/drawing/2014/main" id="{1059F55F-A700-45F4-AAFB-A3706A8B589B}"/>
            </a:ext>
          </a:extLst>
        </xdr:cNvPr>
        <xdr:cNvPicPr>
          <a:picLocks noChangeAspect="1"/>
        </xdr:cNvPicPr>
      </xdr:nvPicPr>
      <xdr:blipFill>
        <a:blip xmlns:r="http://schemas.openxmlformats.org/officeDocument/2006/relationships" r:embed="rId2"/>
        <a:srcRect/>
        <a:stretch>
          <a:fillRect/>
        </a:stretch>
      </xdr:blipFill>
      <xdr:spPr bwMode="auto">
        <a:xfrm>
          <a:off x="8520280" y="182656"/>
          <a:ext cx="702945" cy="701152"/>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255735</xdr:colOff>
      <xdr:row>2</xdr:row>
      <xdr:rowOff>83208</xdr:rowOff>
    </xdr:from>
    <xdr:to>
      <xdr:col>1</xdr:col>
      <xdr:colOff>266872</xdr:colOff>
      <xdr:row>4</xdr:row>
      <xdr:rowOff>37264</xdr:rowOff>
    </xdr:to>
    <xdr:pic>
      <xdr:nvPicPr>
        <xdr:cNvPr id="2" name="Picture 3">
          <a:extLst>
            <a:ext uri="{FF2B5EF4-FFF2-40B4-BE49-F238E27FC236}">
              <a16:creationId xmlns:a16="http://schemas.microsoft.com/office/drawing/2014/main" id="{84D00441-A057-447A-AAE4-4F7838261E6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735" y="494688"/>
          <a:ext cx="1481797" cy="456976"/>
        </a:xfrm>
        <a:prstGeom prst="rect">
          <a:avLst/>
        </a:prstGeom>
      </xdr:spPr>
    </xdr:pic>
    <xdr:clientData/>
  </xdr:twoCellAnchor>
  <xdr:twoCellAnchor editAs="oneCell">
    <xdr:from>
      <xdr:col>3</xdr:col>
      <xdr:colOff>705970</xdr:colOff>
      <xdr:row>1</xdr:row>
      <xdr:rowOff>11206</xdr:rowOff>
    </xdr:from>
    <xdr:to>
      <xdr:col>3</xdr:col>
      <xdr:colOff>1408915</xdr:colOff>
      <xdr:row>3</xdr:row>
      <xdr:rowOff>228488</xdr:rowOff>
    </xdr:to>
    <xdr:pic>
      <xdr:nvPicPr>
        <xdr:cNvPr id="3" name="Picture 5">
          <a:extLst>
            <a:ext uri="{FF2B5EF4-FFF2-40B4-BE49-F238E27FC236}">
              <a16:creationId xmlns:a16="http://schemas.microsoft.com/office/drawing/2014/main" id="{894BE9FE-29C0-4E3B-8412-08FFEC7A22C8}"/>
            </a:ext>
          </a:extLst>
        </xdr:cNvPr>
        <xdr:cNvPicPr>
          <a:picLocks noChangeAspect="1"/>
        </xdr:cNvPicPr>
      </xdr:nvPicPr>
      <xdr:blipFill>
        <a:blip xmlns:r="http://schemas.openxmlformats.org/officeDocument/2006/relationships" r:embed="rId2"/>
        <a:srcRect/>
        <a:stretch>
          <a:fillRect/>
        </a:stretch>
      </xdr:blipFill>
      <xdr:spPr bwMode="auto">
        <a:xfrm>
          <a:off x="8044030" y="178846"/>
          <a:ext cx="702945" cy="697342"/>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255735</xdr:colOff>
      <xdr:row>2</xdr:row>
      <xdr:rowOff>83208</xdr:rowOff>
    </xdr:from>
    <xdr:to>
      <xdr:col>1</xdr:col>
      <xdr:colOff>266872</xdr:colOff>
      <xdr:row>4</xdr:row>
      <xdr:rowOff>41074</xdr:rowOff>
    </xdr:to>
    <xdr:pic>
      <xdr:nvPicPr>
        <xdr:cNvPr id="4" name="Picture 3">
          <a:extLst>
            <a:ext uri="{FF2B5EF4-FFF2-40B4-BE49-F238E27FC236}">
              <a16:creationId xmlns:a16="http://schemas.microsoft.com/office/drawing/2014/main" id="{B8368610-F0CB-47A7-8DF2-BE77C06348F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735" y="502308"/>
          <a:ext cx="1561807" cy="456976"/>
        </a:xfrm>
        <a:prstGeom prst="rect">
          <a:avLst/>
        </a:prstGeom>
      </xdr:spPr>
    </xdr:pic>
    <xdr:clientData/>
  </xdr:twoCellAnchor>
  <xdr:twoCellAnchor editAs="oneCell">
    <xdr:from>
      <xdr:col>6</xdr:col>
      <xdr:colOff>705970</xdr:colOff>
      <xdr:row>1</xdr:row>
      <xdr:rowOff>11206</xdr:rowOff>
    </xdr:from>
    <xdr:to>
      <xdr:col>6</xdr:col>
      <xdr:colOff>1408915</xdr:colOff>
      <xdr:row>3</xdr:row>
      <xdr:rowOff>232298</xdr:rowOff>
    </xdr:to>
    <xdr:pic>
      <xdr:nvPicPr>
        <xdr:cNvPr id="5" name="Picture 4">
          <a:extLst>
            <a:ext uri="{FF2B5EF4-FFF2-40B4-BE49-F238E27FC236}">
              <a16:creationId xmlns:a16="http://schemas.microsoft.com/office/drawing/2014/main" id="{144658FA-BD76-488A-BB5A-97B902056724}"/>
            </a:ext>
          </a:extLst>
        </xdr:cNvPr>
        <xdr:cNvPicPr>
          <a:picLocks noChangeAspect="1"/>
        </xdr:cNvPicPr>
      </xdr:nvPicPr>
      <xdr:blipFill>
        <a:blip xmlns:r="http://schemas.openxmlformats.org/officeDocument/2006/relationships" r:embed="rId2"/>
        <a:srcRect/>
        <a:stretch>
          <a:fillRect/>
        </a:stretch>
      </xdr:blipFill>
      <xdr:spPr bwMode="auto">
        <a:xfrm>
          <a:off x="8447890" y="182656"/>
          <a:ext cx="702945" cy="70115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255735</xdr:colOff>
      <xdr:row>2</xdr:row>
      <xdr:rowOff>83208</xdr:rowOff>
    </xdr:from>
    <xdr:to>
      <xdr:col>1</xdr:col>
      <xdr:colOff>266872</xdr:colOff>
      <xdr:row>4</xdr:row>
      <xdr:rowOff>37264</xdr:rowOff>
    </xdr:to>
    <xdr:pic>
      <xdr:nvPicPr>
        <xdr:cNvPr id="2" name="Picture 1">
          <a:extLst>
            <a:ext uri="{FF2B5EF4-FFF2-40B4-BE49-F238E27FC236}">
              <a16:creationId xmlns:a16="http://schemas.microsoft.com/office/drawing/2014/main" id="{50AE8484-ADA1-48EF-B1C7-DFE28CC50C1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735" y="494688"/>
          <a:ext cx="1477987" cy="453166"/>
        </a:xfrm>
        <a:prstGeom prst="rect">
          <a:avLst/>
        </a:prstGeom>
      </xdr:spPr>
    </xdr:pic>
    <xdr:clientData/>
  </xdr:twoCellAnchor>
  <xdr:twoCellAnchor editAs="oneCell">
    <xdr:from>
      <xdr:col>6</xdr:col>
      <xdr:colOff>705970</xdr:colOff>
      <xdr:row>1</xdr:row>
      <xdr:rowOff>11206</xdr:rowOff>
    </xdr:from>
    <xdr:to>
      <xdr:col>6</xdr:col>
      <xdr:colOff>1408915</xdr:colOff>
      <xdr:row>3</xdr:row>
      <xdr:rowOff>228488</xdr:rowOff>
    </xdr:to>
    <xdr:pic>
      <xdr:nvPicPr>
        <xdr:cNvPr id="3" name="Picture 2">
          <a:extLst>
            <a:ext uri="{FF2B5EF4-FFF2-40B4-BE49-F238E27FC236}">
              <a16:creationId xmlns:a16="http://schemas.microsoft.com/office/drawing/2014/main" id="{EB7E1D27-89CF-4250-9D17-5C38805D8C96}"/>
            </a:ext>
          </a:extLst>
        </xdr:cNvPr>
        <xdr:cNvPicPr>
          <a:picLocks noChangeAspect="1"/>
        </xdr:cNvPicPr>
      </xdr:nvPicPr>
      <xdr:blipFill>
        <a:blip xmlns:r="http://schemas.openxmlformats.org/officeDocument/2006/relationships" r:embed="rId2"/>
        <a:srcRect/>
        <a:stretch>
          <a:fillRect/>
        </a:stretch>
      </xdr:blipFill>
      <xdr:spPr bwMode="auto">
        <a:xfrm>
          <a:off x="8112610" y="178846"/>
          <a:ext cx="699135" cy="693532"/>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255735</xdr:colOff>
      <xdr:row>2</xdr:row>
      <xdr:rowOff>83208</xdr:rowOff>
    </xdr:from>
    <xdr:to>
      <xdr:col>1</xdr:col>
      <xdr:colOff>266872</xdr:colOff>
      <xdr:row>4</xdr:row>
      <xdr:rowOff>37264</xdr:rowOff>
    </xdr:to>
    <xdr:pic>
      <xdr:nvPicPr>
        <xdr:cNvPr id="4" name="Picture 3">
          <a:extLst>
            <a:ext uri="{FF2B5EF4-FFF2-40B4-BE49-F238E27FC236}">
              <a16:creationId xmlns:a16="http://schemas.microsoft.com/office/drawing/2014/main" id="{70426CA9-AFE9-429C-9297-6871FF9AEE4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735" y="502308"/>
          <a:ext cx="1561807" cy="456976"/>
        </a:xfrm>
        <a:prstGeom prst="rect">
          <a:avLst/>
        </a:prstGeom>
      </xdr:spPr>
    </xdr:pic>
    <xdr:clientData/>
  </xdr:twoCellAnchor>
  <xdr:twoCellAnchor editAs="oneCell">
    <xdr:from>
      <xdr:col>6</xdr:col>
      <xdr:colOff>705970</xdr:colOff>
      <xdr:row>1</xdr:row>
      <xdr:rowOff>11206</xdr:rowOff>
    </xdr:from>
    <xdr:to>
      <xdr:col>6</xdr:col>
      <xdr:colOff>1408915</xdr:colOff>
      <xdr:row>3</xdr:row>
      <xdr:rowOff>228488</xdr:rowOff>
    </xdr:to>
    <xdr:pic>
      <xdr:nvPicPr>
        <xdr:cNvPr id="5" name="Picture 4">
          <a:extLst>
            <a:ext uri="{FF2B5EF4-FFF2-40B4-BE49-F238E27FC236}">
              <a16:creationId xmlns:a16="http://schemas.microsoft.com/office/drawing/2014/main" id="{3B6BC4B0-2AA7-46DE-AC39-72D6850B3787}"/>
            </a:ext>
          </a:extLst>
        </xdr:cNvPr>
        <xdr:cNvPicPr>
          <a:picLocks noChangeAspect="1"/>
        </xdr:cNvPicPr>
      </xdr:nvPicPr>
      <xdr:blipFill>
        <a:blip xmlns:r="http://schemas.openxmlformats.org/officeDocument/2006/relationships" r:embed="rId2"/>
        <a:srcRect/>
        <a:stretch>
          <a:fillRect/>
        </a:stretch>
      </xdr:blipFill>
      <xdr:spPr bwMode="auto">
        <a:xfrm>
          <a:off x="8447890" y="182656"/>
          <a:ext cx="702945" cy="701152"/>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505275</xdr:colOff>
      <xdr:row>9</xdr:row>
      <xdr:rowOff>351737</xdr:rowOff>
    </xdr:from>
    <xdr:to>
      <xdr:col>6</xdr:col>
      <xdr:colOff>866775</xdr:colOff>
      <xdr:row>11</xdr:row>
      <xdr:rowOff>140970</xdr:rowOff>
    </xdr:to>
    <xdr:grpSp>
      <xdr:nvGrpSpPr>
        <xdr:cNvPr id="4" name="Group 3">
          <a:extLst>
            <a:ext uri="{FF2B5EF4-FFF2-40B4-BE49-F238E27FC236}">
              <a16:creationId xmlns:a16="http://schemas.microsoft.com/office/drawing/2014/main" id="{A267F5E6-5892-4280-9A63-677A32641B3A}"/>
            </a:ext>
          </a:extLst>
        </xdr:cNvPr>
        <xdr:cNvGrpSpPr/>
      </xdr:nvGrpSpPr>
      <xdr:grpSpPr>
        <a:xfrm>
          <a:off x="7843335" y="2279597"/>
          <a:ext cx="361500" cy="467413"/>
          <a:chOff x="8061960" y="2506980"/>
          <a:chExt cx="358140" cy="442134"/>
        </a:xfrm>
      </xdr:grpSpPr>
      <xdr:sp macro="" textlink="">
        <xdr:nvSpPr>
          <xdr:cNvPr id="5" name="Isosceles Triangle 4">
            <a:extLst>
              <a:ext uri="{FF2B5EF4-FFF2-40B4-BE49-F238E27FC236}">
                <a16:creationId xmlns:a16="http://schemas.microsoft.com/office/drawing/2014/main" id="{79111459-6A76-9A0E-9713-A779ED42C234}"/>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TextBox 5">
            <a:extLst>
              <a:ext uri="{FF2B5EF4-FFF2-40B4-BE49-F238E27FC236}">
                <a16:creationId xmlns:a16="http://schemas.microsoft.com/office/drawing/2014/main" id="{4DD29FF6-7265-8B30-38A8-95B06815DA95}"/>
              </a:ext>
            </a:extLst>
          </xdr:cNvPr>
          <xdr:cNvSpPr txBox="1"/>
        </xdr:nvSpPr>
        <xdr:spPr>
          <a:xfrm>
            <a:off x="8120475" y="2600611"/>
            <a:ext cx="231735" cy="348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2</a:t>
            </a:r>
          </a:p>
        </xdr:txBody>
      </xdr:sp>
    </xdr:grpSp>
    <xdr:clientData/>
  </xdr:twoCellAnchor>
  <xdr:twoCellAnchor>
    <xdr:from>
      <xdr:col>6</xdr:col>
      <xdr:colOff>1143000</xdr:colOff>
      <xdr:row>75</xdr:row>
      <xdr:rowOff>46729</xdr:rowOff>
    </xdr:from>
    <xdr:to>
      <xdr:col>6</xdr:col>
      <xdr:colOff>1571625</xdr:colOff>
      <xdr:row>77</xdr:row>
      <xdr:rowOff>103171</xdr:rowOff>
    </xdr:to>
    <xdr:grpSp>
      <xdr:nvGrpSpPr>
        <xdr:cNvPr id="10" name="Group 9">
          <a:extLst>
            <a:ext uri="{FF2B5EF4-FFF2-40B4-BE49-F238E27FC236}">
              <a16:creationId xmlns:a16="http://schemas.microsoft.com/office/drawing/2014/main" id="{3E042F81-EA84-4490-A2C3-6735D1076484}"/>
            </a:ext>
          </a:extLst>
        </xdr:cNvPr>
        <xdr:cNvGrpSpPr/>
      </xdr:nvGrpSpPr>
      <xdr:grpSpPr>
        <a:xfrm>
          <a:off x="8481060" y="23516329"/>
          <a:ext cx="398145" cy="406962"/>
          <a:chOff x="8061960" y="2506980"/>
          <a:chExt cx="451004" cy="450929"/>
        </a:xfrm>
      </xdr:grpSpPr>
      <xdr:sp macro="" textlink="">
        <xdr:nvSpPr>
          <xdr:cNvPr id="11" name="Isosceles Triangle 10">
            <a:extLst>
              <a:ext uri="{FF2B5EF4-FFF2-40B4-BE49-F238E27FC236}">
                <a16:creationId xmlns:a16="http://schemas.microsoft.com/office/drawing/2014/main" id="{37D9C1F7-3A0A-DD56-29D1-6E3FF25BC8B1}"/>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 name="TextBox 11">
            <a:extLst>
              <a:ext uri="{FF2B5EF4-FFF2-40B4-BE49-F238E27FC236}">
                <a16:creationId xmlns:a16="http://schemas.microsoft.com/office/drawing/2014/main" id="{16E69E99-282E-4125-08FE-9F1139E2D221}"/>
              </a:ext>
            </a:extLst>
          </xdr:cNvPr>
          <xdr:cNvSpPr txBox="1"/>
        </xdr:nvSpPr>
        <xdr:spPr>
          <a:xfrm>
            <a:off x="8115466" y="2609407"/>
            <a:ext cx="397498" cy="3485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2</a:t>
            </a:r>
          </a:p>
        </xdr:txBody>
      </xdr:sp>
    </xdr:grpSp>
    <xdr:clientData/>
  </xdr:twoCellAnchor>
  <xdr:twoCellAnchor editAs="oneCell">
    <xdr:from>
      <xdr:col>0</xdr:col>
      <xdr:colOff>255735</xdr:colOff>
      <xdr:row>2</xdr:row>
      <xdr:rowOff>83208</xdr:rowOff>
    </xdr:from>
    <xdr:to>
      <xdr:col>1</xdr:col>
      <xdr:colOff>266872</xdr:colOff>
      <xdr:row>4</xdr:row>
      <xdr:rowOff>37264</xdr:rowOff>
    </xdr:to>
    <xdr:pic>
      <xdr:nvPicPr>
        <xdr:cNvPr id="13" name="Picture 12">
          <a:extLst>
            <a:ext uri="{FF2B5EF4-FFF2-40B4-BE49-F238E27FC236}">
              <a16:creationId xmlns:a16="http://schemas.microsoft.com/office/drawing/2014/main" id="{228B43CA-E81E-4FC9-B67B-E524603C359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735" y="502308"/>
          <a:ext cx="1561807" cy="456976"/>
        </a:xfrm>
        <a:prstGeom prst="rect">
          <a:avLst/>
        </a:prstGeom>
      </xdr:spPr>
    </xdr:pic>
    <xdr:clientData/>
  </xdr:twoCellAnchor>
  <xdr:twoCellAnchor editAs="oneCell">
    <xdr:from>
      <xdr:col>6</xdr:col>
      <xdr:colOff>705970</xdr:colOff>
      <xdr:row>1</xdr:row>
      <xdr:rowOff>11206</xdr:rowOff>
    </xdr:from>
    <xdr:to>
      <xdr:col>6</xdr:col>
      <xdr:colOff>1408915</xdr:colOff>
      <xdr:row>3</xdr:row>
      <xdr:rowOff>228488</xdr:rowOff>
    </xdr:to>
    <xdr:pic>
      <xdr:nvPicPr>
        <xdr:cNvPr id="14" name="Picture 13">
          <a:extLst>
            <a:ext uri="{FF2B5EF4-FFF2-40B4-BE49-F238E27FC236}">
              <a16:creationId xmlns:a16="http://schemas.microsoft.com/office/drawing/2014/main" id="{34253291-DD6A-43EF-A47B-F253A4CEEC4D}"/>
            </a:ext>
          </a:extLst>
        </xdr:cNvPr>
        <xdr:cNvPicPr>
          <a:picLocks noChangeAspect="1"/>
        </xdr:cNvPicPr>
      </xdr:nvPicPr>
      <xdr:blipFill>
        <a:blip xmlns:r="http://schemas.openxmlformats.org/officeDocument/2006/relationships" r:embed="rId2"/>
        <a:srcRect/>
        <a:stretch>
          <a:fillRect/>
        </a:stretch>
      </xdr:blipFill>
      <xdr:spPr bwMode="auto">
        <a:xfrm>
          <a:off x="8447890" y="182656"/>
          <a:ext cx="702945" cy="701152"/>
        </a:xfrm>
        <a:prstGeom prst="rect">
          <a:avLst/>
        </a:prstGeom>
        <a:noFill/>
        <a:ln w="9525">
          <a:noFill/>
          <a:miter lim="800000"/>
          <a:headEnd/>
          <a:tailEnd/>
        </a:ln>
      </xdr:spPr>
    </xdr:pic>
    <xdr:clientData/>
  </xdr:twoCellAnchor>
  <xdr:twoCellAnchor>
    <xdr:from>
      <xdr:col>6</xdr:col>
      <xdr:colOff>503370</xdr:colOff>
      <xdr:row>58</xdr:row>
      <xdr:rowOff>172667</xdr:rowOff>
    </xdr:from>
    <xdr:to>
      <xdr:col>6</xdr:col>
      <xdr:colOff>864870</xdr:colOff>
      <xdr:row>60</xdr:row>
      <xdr:rowOff>121920</xdr:rowOff>
    </xdr:to>
    <xdr:grpSp>
      <xdr:nvGrpSpPr>
        <xdr:cNvPr id="2" name="Group 1">
          <a:extLst>
            <a:ext uri="{FF2B5EF4-FFF2-40B4-BE49-F238E27FC236}">
              <a16:creationId xmlns:a16="http://schemas.microsoft.com/office/drawing/2014/main" id="{44F16C39-A490-EA8F-69A0-547185160F7F}"/>
            </a:ext>
          </a:extLst>
        </xdr:cNvPr>
        <xdr:cNvGrpSpPr/>
      </xdr:nvGrpSpPr>
      <xdr:grpSpPr>
        <a:xfrm>
          <a:off x="7841430" y="13362887"/>
          <a:ext cx="361500" cy="467413"/>
          <a:chOff x="8061960" y="2506980"/>
          <a:chExt cx="358140" cy="442134"/>
        </a:xfrm>
      </xdr:grpSpPr>
      <xdr:sp macro="" textlink="">
        <xdr:nvSpPr>
          <xdr:cNvPr id="3" name="Isosceles Triangle 2">
            <a:extLst>
              <a:ext uri="{FF2B5EF4-FFF2-40B4-BE49-F238E27FC236}">
                <a16:creationId xmlns:a16="http://schemas.microsoft.com/office/drawing/2014/main" id="{0C921479-662A-081C-E043-0DD1848E8B35}"/>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TextBox 14">
            <a:extLst>
              <a:ext uri="{FF2B5EF4-FFF2-40B4-BE49-F238E27FC236}">
                <a16:creationId xmlns:a16="http://schemas.microsoft.com/office/drawing/2014/main" id="{6E57176E-0763-0076-E119-659BA4A2A864}"/>
              </a:ext>
            </a:extLst>
          </xdr:cNvPr>
          <xdr:cNvSpPr txBox="1"/>
        </xdr:nvSpPr>
        <xdr:spPr>
          <a:xfrm>
            <a:off x="8120475" y="2600611"/>
            <a:ext cx="231735" cy="348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2</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1123950</xdr:colOff>
      <xdr:row>9</xdr:row>
      <xdr:rowOff>381000</xdr:rowOff>
    </xdr:from>
    <xdr:to>
      <xdr:col>7</xdr:col>
      <xdr:colOff>46808</xdr:colOff>
      <xdr:row>11</xdr:row>
      <xdr:rowOff>58782</xdr:rowOff>
    </xdr:to>
    <xdr:grpSp>
      <xdr:nvGrpSpPr>
        <xdr:cNvPr id="4" name="Group 3">
          <a:extLst>
            <a:ext uri="{FF2B5EF4-FFF2-40B4-BE49-F238E27FC236}">
              <a16:creationId xmlns:a16="http://schemas.microsoft.com/office/drawing/2014/main" id="{B6B3405C-493C-4ADD-86FA-C281B2022DE1}"/>
            </a:ext>
          </a:extLst>
        </xdr:cNvPr>
        <xdr:cNvGrpSpPr/>
      </xdr:nvGrpSpPr>
      <xdr:grpSpPr>
        <a:xfrm>
          <a:off x="8469630" y="2308860"/>
          <a:ext cx="462098" cy="355962"/>
          <a:chOff x="8061960" y="2506980"/>
          <a:chExt cx="449580" cy="449580"/>
        </a:xfrm>
      </xdr:grpSpPr>
      <xdr:sp macro="" textlink="">
        <xdr:nvSpPr>
          <xdr:cNvPr id="5" name="Isosceles Triangle 4">
            <a:extLst>
              <a:ext uri="{FF2B5EF4-FFF2-40B4-BE49-F238E27FC236}">
                <a16:creationId xmlns:a16="http://schemas.microsoft.com/office/drawing/2014/main" id="{180619F7-B3CC-0E94-5CFF-00080455B9EF}"/>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TextBox 5">
            <a:extLst>
              <a:ext uri="{FF2B5EF4-FFF2-40B4-BE49-F238E27FC236}">
                <a16:creationId xmlns:a16="http://schemas.microsoft.com/office/drawing/2014/main" id="{3719C434-783A-467D-FCDD-A7A67C56325C}"/>
              </a:ext>
            </a:extLst>
          </xdr:cNvPr>
          <xdr:cNvSpPr txBox="1"/>
        </xdr:nvSpPr>
        <xdr:spPr>
          <a:xfrm>
            <a:off x="8115300" y="2606040"/>
            <a:ext cx="3962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2</a:t>
            </a:r>
          </a:p>
        </xdr:txBody>
      </xdr:sp>
    </xdr:grpSp>
    <xdr:clientData/>
  </xdr:twoCellAnchor>
  <xdr:twoCellAnchor>
    <xdr:from>
      <xdr:col>6</xdr:col>
      <xdr:colOff>1122045</xdr:colOff>
      <xdr:row>17</xdr:row>
      <xdr:rowOff>59055</xdr:rowOff>
    </xdr:from>
    <xdr:to>
      <xdr:col>7</xdr:col>
      <xdr:colOff>69668</xdr:colOff>
      <xdr:row>17</xdr:row>
      <xdr:rowOff>498837</xdr:rowOff>
    </xdr:to>
    <xdr:grpSp>
      <xdr:nvGrpSpPr>
        <xdr:cNvPr id="7" name="Group 6">
          <a:extLst>
            <a:ext uri="{FF2B5EF4-FFF2-40B4-BE49-F238E27FC236}">
              <a16:creationId xmlns:a16="http://schemas.microsoft.com/office/drawing/2014/main" id="{C1BAEB92-19AE-401D-8DC3-7DEC0C7203B1}"/>
            </a:ext>
          </a:extLst>
        </xdr:cNvPr>
        <xdr:cNvGrpSpPr/>
      </xdr:nvGrpSpPr>
      <xdr:grpSpPr>
        <a:xfrm>
          <a:off x="8467725" y="11153775"/>
          <a:ext cx="486863" cy="439782"/>
          <a:chOff x="8061960" y="2506980"/>
          <a:chExt cx="449580" cy="449580"/>
        </a:xfrm>
      </xdr:grpSpPr>
      <xdr:sp macro="" textlink="">
        <xdr:nvSpPr>
          <xdr:cNvPr id="8" name="Isosceles Triangle 7">
            <a:extLst>
              <a:ext uri="{FF2B5EF4-FFF2-40B4-BE49-F238E27FC236}">
                <a16:creationId xmlns:a16="http://schemas.microsoft.com/office/drawing/2014/main" id="{2BBBFA72-CFC1-AED0-44E3-C4F6150CE25C}"/>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9" name="TextBox 8">
            <a:extLst>
              <a:ext uri="{FF2B5EF4-FFF2-40B4-BE49-F238E27FC236}">
                <a16:creationId xmlns:a16="http://schemas.microsoft.com/office/drawing/2014/main" id="{7262B306-B905-05CD-65C7-7874FE91D545}"/>
              </a:ext>
            </a:extLst>
          </xdr:cNvPr>
          <xdr:cNvSpPr txBox="1"/>
        </xdr:nvSpPr>
        <xdr:spPr>
          <a:xfrm>
            <a:off x="8115300" y="2606040"/>
            <a:ext cx="3962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2</a:t>
            </a:r>
          </a:p>
        </xdr:txBody>
      </xdr:sp>
    </xdr:grpSp>
    <xdr:clientData/>
  </xdr:twoCellAnchor>
  <xdr:twoCellAnchor editAs="oneCell">
    <xdr:from>
      <xdr:col>0</xdr:col>
      <xdr:colOff>255735</xdr:colOff>
      <xdr:row>2</xdr:row>
      <xdr:rowOff>83208</xdr:rowOff>
    </xdr:from>
    <xdr:to>
      <xdr:col>1</xdr:col>
      <xdr:colOff>266872</xdr:colOff>
      <xdr:row>4</xdr:row>
      <xdr:rowOff>37264</xdr:rowOff>
    </xdr:to>
    <xdr:pic>
      <xdr:nvPicPr>
        <xdr:cNvPr id="10" name="Picture 9">
          <a:extLst>
            <a:ext uri="{FF2B5EF4-FFF2-40B4-BE49-F238E27FC236}">
              <a16:creationId xmlns:a16="http://schemas.microsoft.com/office/drawing/2014/main" id="{03B71A68-0870-4BB2-87AC-F76E3984C1D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735" y="502308"/>
          <a:ext cx="1561807" cy="456976"/>
        </a:xfrm>
        <a:prstGeom prst="rect">
          <a:avLst/>
        </a:prstGeom>
      </xdr:spPr>
    </xdr:pic>
    <xdr:clientData/>
  </xdr:twoCellAnchor>
  <xdr:twoCellAnchor editAs="oneCell">
    <xdr:from>
      <xdr:col>6</xdr:col>
      <xdr:colOff>705970</xdr:colOff>
      <xdr:row>1</xdr:row>
      <xdr:rowOff>11206</xdr:rowOff>
    </xdr:from>
    <xdr:to>
      <xdr:col>6</xdr:col>
      <xdr:colOff>1408915</xdr:colOff>
      <xdr:row>3</xdr:row>
      <xdr:rowOff>228488</xdr:rowOff>
    </xdr:to>
    <xdr:pic>
      <xdr:nvPicPr>
        <xdr:cNvPr id="11" name="Picture 10">
          <a:extLst>
            <a:ext uri="{FF2B5EF4-FFF2-40B4-BE49-F238E27FC236}">
              <a16:creationId xmlns:a16="http://schemas.microsoft.com/office/drawing/2014/main" id="{4024FDFC-F29B-4198-8E14-DA72FB229D20}"/>
            </a:ext>
          </a:extLst>
        </xdr:cNvPr>
        <xdr:cNvPicPr>
          <a:picLocks noChangeAspect="1"/>
        </xdr:cNvPicPr>
      </xdr:nvPicPr>
      <xdr:blipFill>
        <a:blip xmlns:r="http://schemas.openxmlformats.org/officeDocument/2006/relationships" r:embed="rId2"/>
        <a:srcRect/>
        <a:stretch>
          <a:fillRect/>
        </a:stretch>
      </xdr:blipFill>
      <xdr:spPr bwMode="auto">
        <a:xfrm>
          <a:off x="8520280" y="182656"/>
          <a:ext cx="702945" cy="701152"/>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6</xdr:col>
      <xdr:colOff>922579</xdr:colOff>
      <xdr:row>9</xdr:row>
      <xdr:rowOff>361053</xdr:rowOff>
    </xdr:from>
    <xdr:to>
      <xdr:col>6</xdr:col>
      <xdr:colOff>1461325</xdr:colOff>
      <xdr:row>12</xdr:row>
      <xdr:rowOff>56653</xdr:rowOff>
    </xdr:to>
    <xdr:grpSp>
      <xdr:nvGrpSpPr>
        <xdr:cNvPr id="4" name="Group 3">
          <a:extLst>
            <a:ext uri="{FF2B5EF4-FFF2-40B4-BE49-F238E27FC236}">
              <a16:creationId xmlns:a16="http://schemas.microsoft.com/office/drawing/2014/main" id="{25B7BD8E-FFF2-4D2E-9A82-1DB024418A2E}"/>
            </a:ext>
          </a:extLst>
        </xdr:cNvPr>
        <xdr:cNvGrpSpPr/>
      </xdr:nvGrpSpPr>
      <xdr:grpSpPr>
        <a:xfrm>
          <a:off x="8260639" y="2288913"/>
          <a:ext cx="538746" cy="427120"/>
          <a:chOff x="8061960" y="2506980"/>
          <a:chExt cx="449580" cy="449580"/>
        </a:xfrm>
      </xdr:grpSpPr>
      <xdr:sp macro="" textlink="">
        <xdr:nvSpPr>
          <xdr:cNvPr id="5" name="Isosceles Triangle 4">
            <a:extLst>
              <a:ext uri="{FF2B5EF4-FFF2-40B4-BE49-F238E27FC236}">
                <a16:creationId xmlns:a16="http://schemas.microsoft.com/office/drawing/2014/main" id="{7CDECFA2-DCD0-81C4-7D10-F7B9A36D9B10}"/>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6" name="TextBox 5">
            <a:extLst>
              <a:ext uri="{FF2B5EF4-FFF2-40B4-BE49-F238E27FC236}">
                <a16:creationId xmlns:a16="http://schemas.microsoft.com/office/drawing/2014/main" id="{42FD25D8-A55A-2455-AFF9-AB99B7E8F907}"/>
              </a:ext>
            </a:extLst>
          </xdr:cNvPr>
          <xdr:cNvSpPr txBox="1"/>
        </xdr:nvSpPr>
        <xdr:spPr>
          <a:xfrm>
            <a:off x="8115300" y="2606040"/>
            <a:ext cx="3962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2</a:t>
            </a:r>
          </a:p>
        </xdr:txBody>
      </xdr:sp>
    </xdr:grpSp>
    <xdr:clientData/>
  </xdr:twoCellAnchor>
  <xdr:twoCellAnchor>
    <xdr:from>
      <xdr:col>6</xdr:col>
      <xdr:colOff>1144232</xdr:colOff>
      <xdr:row>23</xdr:row>
      <xdr:rowOff>68470</xdr:rowOff>
    </xdr:from>
    <xdr:to>
      <xdr:col>6</xdr:col>
      <xdr:colOff>1590676</xdr:colOff>
      <xdr:row>23</xdr:row>
      <xdr:rowOff>506347</xdr:rowOff>
    </xdr:to>
    <xdr:grpSp>
      <xdr:nvGrpSpPr>
        <xdr:cNvPr id="10" name="Group 9">
          <a:extLst>
            <a:ext uri="{FF2B5EF4-FFF2-40B4-BE49-F238E27FC236}">
              <a16:creationId xmlns:a16="http://schemas.microsoft.com/office/drawing/2014/main" id="{3FC1F005-3977-4111-9094-973AFEC24AD6}"/>
            </a:ext>
          </a:extLst>
        </xdr:cNvPr>
        <xdr:cNvGrpSpPr/>
      </xdr:nvGrpSpPr>
      <xdr:grpSpPr>
        <a:xfrm>
          <a:off x="8482292" y="11925190"/>
          <a:ext cx="393104" cy="437877"/>
          <a:chOff x="8061960" y="2506980"/>
          <a:chExt cx="449580" cy="449580"/>
        </a:xfrm>
      </xdr:grpSpPr>
      <xdr:sp macro="" textlink="">
        <xdr:nvSpPr>
          <xdr:cNvPr id="11" name="Isosceles Triangle 10">
            <a:extLst>
              <a:ext uri="{FF2B5EF4-FFF2-40B4-BE49-F238E27FC236}">
                <a16:creationId xmlns:a16="http://schemas.microsoft.com/office/drawing/2014/main" id="{CC6C65B8-09C2-B22B-6500-D16C9C442C73}"/>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2" name="TextBox 11">
            <a:extLst>
              <a:ext uri="{FF2B5EF4-FFF2-40B4-BE49-F238E27FC236}">
                <a16:creationId xmlns:a16="http://schemas.microsoft.com/office/drawing/2014/main" id="{251A13BE-B1FF-9F11-F273-837144974C6A}"/>
              </a:ext>
            </a:extLst>
          </xdr:cNvPr>
          <xdr:cNvSpPr txBox="1"/>
        </xdr:nvSpPr>
        <xdr:spPr>
          <a:xfrm>
            <a:off x="8115300" y="2606040"/>
            <a:ext cx="3962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2</a:t>
            </a:r>
          </a:p>
        </xdr:txBody>
      </xdr:sp>
    </xdr:grpSp>
    <xdr:clientData/>
  </xdr:twoCellAnchor>
  <xdr:twoCellAnchor editAs="oneCell">
    <xdr:from>
      <xdr:col>0</xdr:col>
      <xdr:colOff>255735</xdr:colOff>
      <xdr:row>2</xdr:row>
      <xdr:rowOff>83208</xdr:rowOff>
    </xdr:from>
    <xdr:to>
      <xdr:col>1</xdr:col>
      <xdr:colOff>266872</xdr:colOff>
      <xdr:row>4</xdr:row>
      <xdr:rowOff>37264</xdr:rowOff>
    </xdr:to>
    <xdr:pic>
      <xdr:nvPicPr>
        <xdr:cNvPr id="7" name="Picture 6">
          <a:extLst>
            <a:ext uri="{FF2B5EF4-FFF2-40B4-BE49-F238E27FC236}">
              <a16:creationId xmlns:a16="http://schemas.microsoft.com/office/drawing/2014/main" id="{365ADC12-89B0-4EAB-9D24-060FE750AA9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735" y="502308"/>
          <a:ext cx="1561807" cy="456976"/>
        </a:xfrm>
        <a:prstGeom prst="rect">
          <a:avLst/>
        </a:prstGeom>
      </xdr:spPr>
    </xdr:pic>
    <xdr:clientData/>
  </xdr:twoCellAnchor>
  <xdr:twoCellAnchor editAs="oneCell">
    <xdr:from>
      <xdr:col>6</xdr:col>
      <xdr:colOff>705970</xdr:colOff>
      <xdr:row>1</xdr:row>
      <xdr:rowOff>11206</xdr:rowOff>
    </xdr:from>
    <xdr:to>
      <xdr:col>6</xdr:col>
      <xdr:colOff>1408915</xdr:colOff>
      <xdr:row>3</xdr:row>
      <xdr:rowOff>228488</xdr:rowOff>
    </xdr:to>
    <xdr:pic>
      <xdr:nvPicPr>
        <xdr:cNvPr id="8" name="Picture 7">
          <a:extLst>
            <a:ext uri="{FF2B5EF4-FFF2-40B4-BE49-F238E27FC236}">
              <a16:creationId xmlns:a16="http://schemas.microsoft.com/office/drawing/2014/main" id="{2AFD8235-186B-4320-8FA6-916BD846C17E}"/>
            </a:ext>
          </a:extLst>
        </xdr:cNvPr>
        <xdr:cNvPicPr>
          <a:picLocks noChangeAspect="1"/>
        </xdr:cNvPicPr>
      </xdr:nvPicPr>
      <xdr:blipFill>
        <a:blip xmlns:r="http://schemas.openxmlformats.org/officeDocument/2006/relationships" r:embed="rId2"/>
        <a:srcRect/>
        <a:stretch>
          <a:fillRect/>
        </a:stretch>
      </xdr:blipFill>
      <xdr:spPr bwMode="auto">
        <a:xfrm>
          <a:off x="8520280" y="182656"/>
          <a:ext cx="702945" cy="701152"/>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705970</xdr:colOff>
      <xdr:row>1</xdr:row>
      <xdr:rowOff>11206</xdr:rowOff>
    </xdr:from>
    <xdr:to>
      <xdr:col>6</xdr:col>
      <xdr:colOff>1408915</xdr:colOff>
      <xdr:row>3</xdr:row>
      <xdr:rowOff>228488</xdr:rowOff>
    </xdr:to>
    <xdr:pic>
      <xdr:nvPicPr>
        <xdr:cNvPr id="3" name="Picture 2">
          <a:extLst>
            <a:ext uri="{FF2B5EF4-FFF2-40B4-BE49-F238E27FC236}">
              <a16:creationId xmlns:a16="http://schemas.microsoft.com/office/drawing/2014/main" id="{219782DD-3156-48D0-B76B-967F1123813F}"/>
            </a:ext>
          </a:extLst>
        </xdr:cNvPr>
        <xdr:cNvPicPr>
          <a:picLocks noChangeAspect="1"/>
        </xdr:cNvPicPr>
      </xdr:nvPicPr>
      <xdr:blipFill>
        <a:blip xmlns:r="http://schemas.openxmlformats.org/officeDocument/2006/relationships" r:embed="rId1"/>
        <a:srcRect/>
        <a:stretch>
          <a:fillRect/>
        </a:stretch>
      </xdr:blipFill>
      <xdr:spPr bwMode="auto">
        <a:xfrm>
          <a:off x="8112610" y="182656"/>
          <a:ext cx="702945" cy="701152"/>
        </a:xfrm>
        <a:prstGeom prst="rect">
          <a:avLst/>
        </a:prstGeom>
        <a:noFill/>
        <a:ln w="9525">
          <a:noFill/>
          <a:miter lim="800000"/>
          <a:headEnd/>
          <a:tailEnd/>
        </a:ln>
      </xdr:spPr>
    </xdr:pic>
    <xdr:clientData/>
  </xdr:twoCellAnchor>
  <xdr:twoCellAnchor>
    <xdr:from>
      <xdr:col>6</xdr:col>
      <xdr:colOff>632461</xdr:colOff>
      <xdr:row>9</xdr:row>
      <xdr:rowOff>610960</xdr:rowOff>
    </xdr:from>
    <xdr:to>
      <xdr:col>6</xdr:col>
      <xdr:colOff>1034078</xdr:colOff>
      <xdr:row>11</xdr:row>
      <xdr:rowOff>110490</xdr:rowOff>
    </xdr:to>
    <xdr:grpSp>
      <xdr:nvGrpSpPr>
        <xdr:cNvPr id="6" name="Group 5">
          <a:extLst>
            <a:ext uri="{FF2B5EF4-FFF2-40B4-BE49-F238E27FC236}">
              <a16:creationId xmlns:a16="http://schemas.microsoft.com/office/drawing/2014/main" id="{889A869F-0F14-43B4-9390-975FCEA43EA9}"/>
            </a:ext>
          </a:extLst>
        </xdr:cNvPr>
        <xdr:cNvGrpSpPr/>
      </xdr:nvGrpSpPr>
      <xdr:grpSpPr>
        <a:xfrm>
          <a:off x="7970521" y="2515960"/>
          <a:ext cx="401617" cy="444410"/>
          <a:chOff x="8061960" y="2506980"/>
          <a:chExt cx="358140" cy="438863"/>
        </a:xfrm>
      </xdr:grpSpPr>
      <xdr:sp macro="" textlink="">
        <xdr:nvSpPr>
          <xdr:cNvPr id="7" name="Isosceles Triangle 6">
            <a:extLst>
              <a:ext uri="{FF2B5EF4-FFF2-40B4-BE49-F238E27FC236}">
                <a16:creationId xmlns:a16="http://schemas.microsoft.com/office/drawing/2014/main" id="{599369AF-908F-8F60-BE75-B654DB6E5F9D}"/>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 name="TextBox 7">
            <a:extLst>
              <a:ext uri="{FF2B5EF4-FFF2-40B4-BE49-F238E27FC236}">
                <a16:creationId xmlns:a16="http://schemas.microsoft.com/office/drawing/2014/main" id="{70FC212D-0934-2815-DE41-9DDC831C2C0C}"/>
              </a:ext>
            </a:extLst>
          </xdr:cNvPr>
          <xdr:cNvSpPr txBox="1"/>
        </xdr:nvSpPr>
        <xdr:spPr>
          <a:xfrm>
            <a:off x="8124392" y="2595323"/>
            <a:ext cx="226362"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4</a:t>
            </a:r>
          </a:p>
        </xdr:txBody>
      </xdr:sp>
    </xdr:grpSp>
    <xdr:clientData/>
  </xdr:twoCellAnchor>
  <xdr:twoCellAnchor editAs="oneCell">
    <xdr:from>
      <xdr:col>0</xdr:col>
      <xdr:colOff>255735</xdr:colOff>
      <xdr:row>2</xdr:row>
      <xdr:rowOff>83208</xdr:rowOff>
    </xdr:from>
    <xdr:to>
      <xdr:col>1</xdr:col>
      <xdr:colOff>266872</xdr:colOff>
      <xdr:row>4</xdr:row>
      <xdr:rowOff>37264</xdr:rowOff>
    </xdr:to>
    <xdr:pic>
      <xdr:nvPicPr>
        <xdr:cNvPr id="4" name="Picture 3">
          <a:extLst>
            <a:ext uri="{FF2B5EF4-FFF2-40B4-BE49-F238E27FC236}">
              <a16:creationId xmlns:a16="http://schemas.microsoft.com/office/drawing/2014/main" id="{62780813-1D8E-4156-B4D1-46117754460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55735" y="502308"/>
          <a:ext cx="1561807" cy="456976"/>
        </a:xfrm>
        <a:prstGeom prst="rect">
          <a:avLst/>
        </a:prstGeom>
      </xdr:spPr>
    </xdr:pic>
    <xdr:clientData/>
  </xdr:twoCellAnchor>
  <xdr:twoCellAnchor editAs="oneCell">
    <xdr:from>
      <xdr:col>6</xdr:col>
      <xdr:colOff>705970</xdr:colOff>
      <xdr:row>1</xdr:row>
      <xdr:rowOff>11206</xdr:rowOff>
    </xdr:from>
    <xdr:to>
      <xdr:col>6</xdr:col>
      <xdr:colOff>1408915</xdr:colOff>
      <xdr:row>3</xdr:row>
      <xdr:rowOff>228488</xdr:rowOff>
    </xdr:to>
    <xdr:pic>
      <xdr:nvPicPr>
        <xdr:cNvPr id="9" name="Picture 8">
          <a:extLst>
            <a:ext uri="{FF2B5EF4-FFF2-40B4-BE49-F238E27FC236}">
              <a16:creationId xmlns:a16="http://schemas.microsoft.com/office/drawing/2014/main" id="{64A5BC32-94C5-4B01-B9CF-351DDF49D64A}"/>
            </a:ext>
          </a:extLst>
        </xdr:cNvPr>
        <xdr:cNvPicPr>
          <a:picLocks noChangeAspect="1"/>
        </xdr:cNvPicPr>
      </xdr:nvPicPr>
      <xdr:blipFill>
        <a:blip xmlns:r="http://schemas.openxmlformats.org/officeDocument/2006/relationships" r:embed="rId1"/>
        <a:srcRect/>
        <a:stretch>
          <a:fillRect/>
        </a:stretch>
      </xdr:blipFill>
      <xdr:spPr bwMode="auto">
        <a:xfrm>
          <a:off x="8520280" y="182656"/>
          <a:ext cx="702945" cy="701152"/>
        </a:xfrm>
        <a:prstGeom prst="rect">
          <a:avLst/>
        </a:prstGeom>
        <a:noFill/>
        <a:ln w="9525">
          <a:noFill/>
          <a:miter lim="800000"/>
          <a:headEnd/>
          <a:tailEnd/>
        </a:ln>
      </xdr:spPr>
    </xdr:pic>
    <xdr:clientData/>
  </xdr:twoCellAnchor>
  <xdr:twoCellAnchor>
    <xdr:from>
      <xdr:col>6</xdr:col>
      <xdr:colOff>963930</xdr:colOff>
      <xdr:row>44</xdr:row>
      <xdr:rowOff>72390</xdr:rowOff>
    </xdr:from>
    <xdr:to>
      <xdr:col>6</xdr:col>
      <xdr:colOff>1515835</xdr:colOff>
      <xdr:row>45</xdr:row>
      <xdr:rowOff>118156</xdr:rowOff>
    </xdr:to>
    <xdr:grpSp>
      <xdr:nvGrpSpPr>
        <xdr:cNvPr id="13" name="Group 12">
          <a:extLst>
            <a:ext uri="{FF2B5EF4-FFF2-40B4-BE49-F238E27FC236}">
              <a16:creationId xmlns:a16="http://schemas.microsoft.com/office/drawing/2014/main" id="{5EB7166E-C1EF-45DA-A2E4-7B6786D6E320}"/>
            </a:ext>
          </a:extLst>
        </xdr:cNvPr>
        <xdr:cNvGrpSpPr/>
      </xdr:nvGrpSpPr>
      <xdr:grpSpPr>
        <a:xfrm>
          <a:off x="8301990" y="16973550"/>
          <a:ext cx="551905" cy="548686"/>
          <a:chOff x="8061960" y="2506980"/>
          <a:chExt cx="458672" cy="438863"/>
        </a:xfrm>
      </xdr:grpSpPr>
      <xdr:sp macro="" textlink="">
        <xdr:nvSpPr>
          <xdr:cNvPr id="14" name="Isosceles Triangle 13">
            <a:extLst>
              <a:ext uri="{FF2B5EF4-FFF2-40B4-BE49-F238E27FC236}">
                <a16:creationId xmlns:a16="http://schemas.microsoft.com/office/drawing/2014/main" id="{CAF24BC3-E6BC-600F-5F6B-70A43D3AA657}"/>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5" name="TextBox 14">
            <a:extLst>
              <a:ext uri="{FF2B5EF4-FFF2-40B4-BE49-F238E27FC236}">
                <a16:creationId xmlns:a16="http://schemas.microsoft.com/office/drawing/2014/main" id="{4E83BC1B-FA91-9209-6E85-C770F44491AC}"/>
              </a:ext>
            </a:extLst>
          </xdr:cNvPr>
          <xdr:cNvSpPr txBox="1"/>
        </xdr:nvSpPr>
        <xdr:spPr>
          <a:xfrm>
            <a:off x="8124392" y="2595323"/>
            <a:ext cx="3962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4</a:t>
            </a:r>
          </a:p>
        </xdr:txBody>
      </xdr:sp>
    </xdr:grpSp>
    <xdr:clientData/>
  </xdr:twoCellAnchor>
  <xdr:twoCellAnchor>
    <xdr:from>
      <xdr:col>6</xdr:col>
      <xdr:colOff>948693</xdr:colOff>
      <xdr:row>47</xdr:row>
      <xdr:rowOff>179070</xdr:rowOff>
    </xdr:from>
    <xdr:to>
      <xdr:col>6</xdr:col>
      <xdr:colOff>1332458</xdr:colOff>
      <xdr:row>49</xdr:row>
      <xdr:rowOff>99060</xdr:rowOff>
    </xdr:to>
    <xdr:grpSp>
      <xdr:nvGrpSpPr>
        <xdr:cNvPr id="16" name="Group 15">
          <a:extLst>
            <a:ext uri="{FF2B5EF4-FFF2-40B4-BE49-F238E27FC236}">
              <a16:creationId xmlns:a16="http://schemas.microsoft.com/office/drawing/2014/main" id="{4B0A7B4F-8AEA-693E-D814-B455B18E372E}"/>
            </a:ext>
          </a:extLst>
        </xdr:cNvPr>
        <xdr:cNvGrpSpPr/>
      </xdr:nvGrpSpPr>
      <xdr:grpSpPr>
        <a:xfrm>
          <a:off x="8286753" y="20105370"/>
          <a:ext cx="383765" cy="415290"/>
          <a:chOff x="8061960" y="2506980"/>
          <a:chExt cx="358140" cy="438863"/>
        </a:xfrm>
      </xdr:grpSpPr>
      <xdr:sp macro="" textlink="">
        <xdr:nvSpPr>
          <xdr:cNvPr id="17" name="Isosceles Triangle 16">
            <a:extLst>
              <a:ext uri="{FF2B5EF4-FFF2-40B4-BE49-F238E27FC236}">
                <a16:creationId xmlns:a16="http://schemas.microsoft.com/office/drawing/2014/main" id="{7E378913-6FA0-E9AD-4BBA-AF0FD67323DC}"/>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8" name="TextBox 17">
            <a:extLst>
              <a:ext uri="{FF2B5EF4-FFF2-40B4-BE49-F238E27FC236}">
                <a16:creationId xmlns:a16="http://schemas.microsoft.com/office/drawing/2014/main" id="{348F295F-74D7-F64F-9E33-FF224E2BCF45}"/>
              </a:ext>
            </a:extLst>
          </xdr:cNvPr>
          <xdr:cNvSpPr txBox="1"/>
        </xdr:nvSpPr>
        <xdr:spPr>
          <a:xfrm>
            <a:off x="8124393" y="2595323"/>
            <a:ext cx="243348"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4</a:t>
            </a:r>
          </a:p>
        </xdr:txBody>
      </xdr:sp>
    </xdr:grpSp>
    <xdr:clientData/>
  </xdr:twoCellAnchor>
  <xdr:twoCellAnchor>
    <xdr:from>
      <xdr:col>6</xdr:col>
      <xdr:colOff>662940</xdr:colOff>
      <xdr:row>61</xdr:row>
      <xdr:rowOff>125730</xdr:rowOff>
    </xdr:from>
    <xdr:to>
      <xdr:col>6</xdr:col>
      <xdr:colOff>1214845</xdr:colOff>
      <xdr:row>63</xdr:row>
      <xdr:rowOff>121966</xdr:rowOff>
    </xdr:to>
    <xdr:grpSp>
      <xdr:nvGrpSpPr>
        <xdr:cNvPr id="19" name="Group 18">
          <a:extLst>
            <a:ext uri="{FF2B5EF4-FFF2-40B4-BE49-F238E27FC236}">
              <a16:creationId xmlns:a16="http://schemas.microsoft.com/office/drawing/2014/main" id="{8137BC63-C81B-7815-0F17-E24DD68AC954}"/>
            </a:ext>
          </a:extLst>
        </xdr:cNvPr>
        <xdr:cNvGrpSpPr/>
      </xdr:nvGrpSpPr>
      <xdr:grpSpPr>
        <a:xfrm>
          <a:off x="8001000" y="30666690"/>
          <a:ext cx="551905" cy="483916"/>
          <a:chOff x="8061960" y="2506980"/>
          <a:chExt cx="458672" cy="438863"/>
        </a:xfrm>
      </xdr:grpSpPr>
      <xdr:sp macro="" textlink="">
        <xdr:nvSpPr>
          <xdr:cNvPr id="20" name="Isosceles Triangle 19">
            <a:extLst>
              <a:ext uri="{FF2B5EF4-FFF2-40B4-BE49-F238E27FC236}">
                <a16:creationId xmlns:a16="http://schemas.microsoft.com/office/drawing/2014/main" id="{95D34C88-0D9F-7959-796C-2FA14C716F7B}"/>
              </a:ext>
            </a:extLst>
          </xdr:cNvPr>
          <xdr:cNvSpPr/>
        </xdr:nvSpPr>
        <xdr:spPr>
          <a:xfrm>
            <a:off x="8061960" y="2506980"/>
            <a:ext cx="358140" cy="342900"/>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21" name="TextBox 20">
            <a:extLst>
              <a:ext uri="{FF2B5EF4-FFF2-40B4-BE49-F238E27FC236}">
                <a16:creationId xmlns:a16="http://schemas.microsoft.com/office/drawing/2014/main" id="{A3CB33AA-EC4D-F466-291E-A4E5E8D68A18}"/>
              </a:ext>
            </a:extLst>
          </xdr:cNvPr>
          <xdr:cNvSpPr txBox="1"/>
        </xdr:nvSpPr>
        <xdr:spPr>
          <a:xfrm>
            <a:off x="8124392" y="2595323"/>
            <a:ext cx="3962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4</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495843</xdr:colOff>
      <xdr:row>9</xdr:row>
      <xdr:rowOff>1619797</xdr:rowOff>
    </xdr:from>
    <xdr:to>
      <xdr:col>2</xdr:col>
      <xdr:colOff>156210</xdr:colOff>
      <xdr:row>11</xdr:row>
      <xdr:rowOff>83820</xdr:rowOff>
    </xdr:to>
    <xdr:grpSp>
      <xdr:nvGrpSpPr>
        <xdr:cNvPr id="6" name="Group 5">
          <a:extLst>
            <a:ext uri="{FF2B5EF4-FFF2-40B4-BE49-F238E27FC236}">
              <a16:creationId xmlns:a16="http://schemas.microsoft.com/office/drawing/2014/main" id="{E678E529-3D1A-46C9-853D-4891EAEC678A}"/>
            </a:ext>
          </a:extLst>
        </xdr:cNvPr>
        <xdr:cNvGrpSpPr/>
      </xdr:nvGrpSpPr>
      <xdr:grpSpPr>
        <a:xfrm>
          <a:off x="1966503" y="3524797"/>
          <a:ext cx="475707" cy="369023"/>
          <a:chOff x="8061960" y="2506980"/>
          <a:chExt cx="358140" cy="991840"/>
        </a:xfrm>
      </xdr:grpSpPr>
      <xdr:sp macro="" textlink="">
        <xdr:nvSpPr>
          <xdr:cNvPr id="7" name="Isosceles Triangle 6">
            <a:extLst>
              <a:ext uri="{FF2B5EF4-FFF2-40B4-BE49-F238E27FC236}">
                <a16:creationId xmlns:a16="http://schemas.microsoft.com/office/drawing/2014/main" id="{00EEFC6D-5814-075E-A083-D60979E76B1E}"/>
              </a:ext>
            </a:extLst>
          </xdr:cNvPr>
          <xdr:cNvSpPr/>
        </xdr:nvSpPr>
        <xdr:spPr>
          <a:xfrm>
            <a:off x="8061960" y="2506980"/>
            <a:ext cx="358140" cy="900941"/>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8" name="TextBox 7">
            <a:extLst>
              <a:ext uri="{FF2B5EF4-FFF2-40B4-BE49-F238E27FC236}">
                <a16:creationId xmlns:a16="http://schemas.microsoft.com/office/drawing/2014/main" id="{7C2E7D6F-55E4-BD66-B953-110C7AC15363}"/>
              </a:ext>
            </a:extLst>
          </xdr:cNvPr>
          <xdr:cNvSpPr txBox="1"/>
        </xdr:nvSpPr>
        <xdr:spPr>
          <a:xfrm>
            <a:off x="8136651" y="2685089"/>
            <a:ext cx="187845" cy="8137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4</a:t>
            </a:r>
          </a:p>
        </xdr:txBody>
      </xdr:sp>
    </xdr:grpSp>
    <xdr:clientData/>
  </xdr:twoCellAnchor>
  <xdr:twoCellAnchor editAs="oneCell">
    <xdr:from>
      <xdr:col>0</xdr:col>
      <xdr:colOff>255735</xdr:colOff>
      <xdr:row>2</xdr:row>
      <xdr:rowOff>83208</xdr:rowOff>
    </xdr:from>
    <xdr:to>
      <xdr:col>1</xdr:col>
      <xdr:colOff>266872</xdr:colOff>
      <xdr:row>4</xdr:row>
      <xdr:rowOff>37264</xdr:rowOff>
    </xdr:to>
    <xdr:pic>
      <xdr:nvPicPr>
        <xdr:cNvPr id="4" name="Picture 3">
          <a:extLst>
            <a:ext uri="{FF2B5EF4-FFF2-40B4-BE49-F238E27FC236}">
              <a16:creationId xmlns:a16="http://schemas.microsoft.com/office/drawing/2014/main" id="{358497FB-99A1-4661-9620-4BA793CBC7D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5735" y="502308"/>
          <a:ext cx="1561807" cy="456976"/>
        </a:xfrm>
        <a:prstGeom prst="rect">
          <a:avLst/>
        </a:prstGeom>
      </xdr:spPr>
    </xdr:pic>
    <xdr:clientData/>
  </xdr:twoCellAnchor>
  <xdr:twoCellAnchor editAs="oneCell">
    <xdr:from>
      <xdr:col>6</xdr:col>
      <xdr:colOff>705970</xdr:colOff>
      <xdr:row>1</xdr:row>
      <xdr:rowOff>11206</xdr:rowOff>
    </xdr:from>
    <xdr:to>
      <xdr:col>6</xdr:col>
      <xdr:colOff>1408915</xdr:colOff>
      <xdr:row>3</xdr:row>
      <xdr:rowOff>228488</xdr:rowOff>
    </xdr:to>
    <xdr:pic>
      <xdr:nvPicPr>
        <xdr:cNvPr id="9" name="Picture 8">
          <a:extLst>
            <a:ext uri="{FF2B5EF4-FFF2-40B4-BE49-F238E27FC236}">
              <a16:creationId xmlns:a16="http://schemas.microsoft.com/office/drawing/2014/main" id="{F26D9F15-0F6F-4B81-9407-5A3EA795143C}"/>
            </a:ext>
          </a:extLst>
        </xdr:cNvPr>
        <xdr:cNvPicPr>
          <a:picLocks noChangeAspect="1"/>
        </xdr:cNvPicPr>
      </xdr:nvPicPr>
      <xdr:blipFill>
        <a:blip xmlns:r="http://schemas.openxmlformats.org/officeDocument/2006/relationships" r:embed="rId2"/>
        <a:srcRect/>
        <a:stretch>
          <a:fillRect/>
        </a:stretch>
      </xdr:blipFill>
      <xdr:spPr bwMode="auto">
        <a:xfrm>
          <a:off x="8520280" y="182656"/>
          <a:ext cx="702945" cy="701152"/>
        </a:xfrm>
        <a:prstGeom prst="rect">
          <a:avLst/>
        </a:prstGeom>
        <a:noFill/>
        <a:ln w="9525">
          <a:noFill/>
          <a:miter lim="800000"/>
          <a:headEnd/>
          <a:tailEnd/>
        </a:ln>
      </xdr:spPr>
    </xdr:pic>
    <xdr:clientData/>
  </xdr:twoCellAnchor>
  <xdr:twoCellAnchor>
    <xdr:from>
      <xdr:col>6</xdr:col>
      <xdr:colOff>990600</xdr:colOff>
      <xdr:row>18</xdr:row>
      <xdr:rowOff>7620</xdr:rowOff>
    </xdr:from>
    <xdr:to>
      <xdr:col>6</xdr:col>
      <xdr:colOff>1466307</xdr:colOff>
      <xdr:row>18</xdr:row>
      <xdr:rowOff>376643</xdr:rowOff>
    </xdr:to>
    <xdr:grpSp>
      <xdr:nvGrpSpPr>
        <xdr:cNvPr id="2" name="Group 1">
          <a:extLst>
            <a:ext uri="{FF2B5EF4-FFF2-40B4-BE49-F238E27FC236}">
              <a16:creationId xmlns:a16="http://schemas.microsoft.com/office/drawing/2014/main" id="{2788A705-E9E7-4AF5-B292-0063B0392E5E}"/>
            </a:ext>
          </a:extLst>
        </xdr:cNvPr>
        <xdr:cNvGrpSpPr/>
      </xdr:nvGrpSpPr>
      <xdr:grpSpPr>
        <a:xfrm>
          <a:off x="8328660" y="6941820"/>
          <a:ext cx="475707" cy="369023"/>
          <a:chOff x="8061960" y="2506980"/>
          <a:chExt cx="358140" cy="991840"/>
        </a:xfrm>
      </xdr:grpSpPr>
      <xdr:sp macro="" textlink="">
        <xdr:nvSpPr>
          <xdr:cNvPr id="3" name="Isosceles Triangle 2">
            <a:extLst>
              <a:ext uri="{FF2B5EF4-FFF2-40B4-BE49-F238E27FC236}">
                <a16:creationId xmlns:a16="http://schemas.microsoft.com/office/drawing/2014/main" id="{2C8B205C-C9DE-018A-816B-5416C2D32479}"/>
              </a:ext>
            </a:extLst>
          </xdr:cNvPr>
          <xdr:cNvSpPr/>
        </xdr:nvSpPr>
        <xdr:spPr>
          <a:xfrm>
            <a:off x="8061960" y="2506980"/>
            <a:ext cx="358140" cy="900941"/>
          </a:xfrm>
          <a:prstGeom prst="triangl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5" name="TextBox 4">
            <a:extLst>
              <a:ext uri="{FF2B5EF4-FFF2-40B4-BE49-F238E27FC236}">
                <a16:creationId xmlns:a16="http://schemas.microsoft.com/office/drawing/2014/main" id="{C8FF61A0-EAB0-3302-6964-F84C87988D8F}"/>
              </a:ext>
            </a:extLst>
          </xdr:cNvPr>
          <xdr:cNvSpPr txBox="1"/>
        </xdr:nvSpPr>
        <xdr:spPr>
          <a:xfrm>
            <a:off x="8136651" y="2685089"/>
            <a:ext cx="187845" cy="8137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latin typeface="Arial" panose="020B0604020202020204" pitchFamily="34" charset="0"/>
                <a:cs typeface="Arial" panose="020B0604020202020204" pitchFamily="34" charset="0"/>
              </a:rPr>
              <a:t>4</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ED597-E182-45E1-BB0D-4867DDCA1665}">
  <sheetPr>
    <tabColor rgb="FFFFFFCC"/>
  </sheetPr>
  <dimension ref="B1:H58"/>
  <sheetViews>
    <sheetView showGridLines="0" view="pageBreakPreview" zoomScale="80" zoomScaleNormal="80" zoomScaleSheetLayoutView="80" zoomScalePageLayoutView="115" workbookViewId="0">
      <selection activeCell="L12" sqref="L12"/>
    </sheetView>
  </sheetViews>
  <sheetFormatPr baseColWidth="10" defaultColWidth="11.44140625" defaultRowHeight="14.4"/>
  <cols>
    <col min="1" max="1" width="2.5546875" customWidth="1"/>
    <col min="2" max="2" width="8.44140625" customWidth="1"/>
    <col min="3" max="3" width="11.6640625" customWidth="1"/>
    <col min="4" max="4" width="50.6640625" customWidth="1"/>
    <col min="5" max="8" width="11.6640625" customWidth="1"/>
    <col min="9" max="9" width="3.33203125" customWidth="1"/>
  </cols>
  <sheetData>
    <row r="1" spans="2:8" ht="13.5" customHeight="1"/>
    <row r="2" spans="2:8" ht="19.5" customHeight="1"/>
    <row r="3" spans="2:8" ht="18.899999999999999" customHeight="1">
      <c r="B3" s="4"/>
      <c r="C3" s="5"/>
      <c r="D3" s="27" t="s">
        <v>0</v>
      </c>
      <c r="E3" s="27"/>
      <c r="F3" s="27"/>
      <c r="G3" s="28"/>
      <c r="H3" s="28"/>
    </row>
    <row r="4" spans="2:8" ht="21" customHeight="1">
      <c r="B4" s="4"/>
      <c r="C4" s="6"/>
      <c r="D4" s="29" t="s">
        <v>97</v>
      </c>
      <c r="E4" s="29"/>
      <c r="F4" s="29"/>
      <c r="G4" s="28"/>
      <c r="H4" s="28"/>
    </row>
    <row r="5" spans="2:8" ht="24" customHeight="1">
      <c r="B5" s="30"/>
      <c r="C5" s="30"/>
      <c r="D5" s="29"/>
      <c r="E5" s="29"/>
      <c r="F5" s="29"/>
      <c r="G5" s="31" t="s">
        <v>1</v>
      </c>
      <c r="H5" s="31"/>
    </row>
    <row r="6" spans="2:8" ht="13.5" customHeight="1">
      <c r="B6" s="4"/>
      <c r="C6" s="6"/>
      <c r="D6" s="32" t="s">
        <v>171</v>
      </c>
      <c r="E6" s="32"/>
      <c r="F6" s="32"/>
      <c r="G6" s="31" t="s">
        <v>2</v>
      </c>
      <c r="H6" s="31"/>
    </row>
    <row r="7" spans="2:8" ht="13.5" customHeight="1">
      <c r="B7" s="4"/>
      <c r="C7" s="4" t="s">
        <v>3</v>
      </c>
      <c r="D7" s="32"/>
      <c r="E7" s="32"/>
      <c r="F7" s="32"/>
      <c r="G7" s="33" t="s">
        <v>132</v>
      </c>
      <c r="H7" s="33"/>
    </row>
    <row r="8" spans="2:8" ht="14.55" customHeight="1">
      <c r="B8" s="4"/>
      <c r="C8" s="4"/>
      <c r="D8" s="4"/>
      <c r="E8" s="4"/>
      <c r="F8" s="4"/>
      <c r="G8" s="24" t="s">
        <v>198</v>
      </c>
      <c r="H8" s="24"/>
    </row>
    <row r="9" spans="2:8">
      <c r="B9" s="7"/>
      <c r="C9" s="7"/>
      <c r="D9" s="7"/>
      <c r="E9" s="7"/>
      <c r="F9" s="7"/>
      <c r="G9" s="7"/>
      <c r="H9" s="7"/>
    </row>
    <row r="19" spans="2:8" ht="32.25" customHeight="1">
      <c r="B19" s="25" t="str">
        <f>D6</f>
        <v>Catálogo de Conceptos_Estructuras / Structural Material Take Off</v>
      </c>
      <c r="C19" s="25"/>
      <c r="D19" s="25"/>
      <c r="E19" s="25"/>
      <c r="F19" s="25"/>
      <c r="G19" s="25"/>
      <c r="H19" s="25"/>
    </row>
    <row r="20" spans="2:8" ht="27" customHeight="1">
      <c r="B20" s="25"/>
      <c r="C20" s="25"/>
      <c r="D20" s="25"/>
      <c r="E20" s="25"/>
      <c r="F20" s="25"/>
      <c r="G20" s="25"/>
      <c r="H20" s="25"/>
    </row>
    <row r="26" spans="2:8" ht="15.75" customHeight="1"/>
    <row r="27" spans="2:8" ht="15" customHeight="1"/>
    <row r="28" spans="2:8" ht="15" customHeight="1">
      <c r="B28" s="26" t="str">
        <f>G7</f>
        <v>L9.02.MTO.ENG.N.116.010</v>
      </c>
      <c r="C28" s="26"/>
      <c r="D28" s="26"/>
      <c r="E28" s="26"/>
      <c r="F28" s="26"/>
      <c r="G28" s="26"/>
      <c r="H28" s="26"/>
    </row>
    <row r="29" spans="2:8" ht="15.75" customHeight="1">
      <c r="B29" s="26"/>
      <c r="C29" s="26"/>
      <c r="D29" s="26"/>
      <c r="E29" s="26"/>
      <c r="F29" s="26"/>
      <c r="G29" s="26"/>
      <c r="H29" s="26"/>
    </row>
    <row r="30" spans="2:8" ht="15" customHeight="1">
      <c r="B30" s="26"/>
      <c r="C30" s="26"/>
      <c r="D30" s="26"/>
      <c r="E30" s="26"/>
      <c r="F30" s="26"/>
      <c r="G30" s="26"/>
      <c r="H30" s="26"/>
    </row>
    <row r="31" spans="2:8" ht="15" customHeight="1">
      <c r="B31" s="26"/>
      <c r="C31" s="26"/>
      <c r="D31" s="26"/>
      <c r="E31" s="26"/>
      <c r="F31" s="26"/>
      <c r="G31" s="26"/>
      <c r="H31" s="26"/>
    </row>
    <row r="47" spans="2:8">
      <c r="B47" s="8">
        <v>4</v>
      </c>
      <c r="C47" s="9">
        <v>45513</v>
      </c>
      <c r="D47" s="8" t="s">
        <v>108</v>
      </c>
      <c r="E47" s="10" t="s">
        <v>197</v>
      </c>
      <c r="F47" s="10" t="s">
        <v>107</v>
      </c>
      <c r="G47" s="10" t="s">
        <v>4</v>
      </c>
      <c r="H47" s="10" t="s">
        <v>5</v>
      </c>
    </row>
    <row r="48" spans="2:8">
      <c r="B48" s="8">
        <v>3</v>
      </c>
      <c r="C48" s="9">
        <v>45509</v>
      </c>
      <c r="D48" s="8" t="s">
        <v>108</v>
      </c>
      <c r="E48" s="10" t="s">
        <v>197</v>
      </c>
      <c r="F48" s="10" t="s">
        <v>107</v>
      </c>
      <c r="G48" s="10" t="s">
        <v>4</v>
      </c>
      <c r="H48" s="10" t="s">
        <v>5</v>
      </c>
    </row>
    <row r="49" spans="2:8" ht="15.6" customHeight="1">
      <c r="B49" s="8">
        <v>2</v>
      </c>
      <c r="C49" s="9">
        <v>45499</v>
      </c>
      <c r="D49" s="8" t="s">
        <v>108</v>
      </c>
      <c r="E49" s="10" t="s">
        <v>106</v>
      </c>
      <c r="F49" s="10" t="s">
        <v>107</v>
      </c>
      <c r="G49" s="10" t="s">
        <v>4</v>
      </c>
      <c r="H49" s="10" t="s">
        <v>5</v>
      </c>
    </row>
    <row r="50" spans="2:8" ht="17.399999999999999" customHeight="1">
      <c r="B50" s="8">
        <v>1</v>
      </c>
      <c r="C50" s="9">
        <v>45351</v>
      </c>
      <c r="D50" s="8" t="s">
        <v>108</v>
      </c>
      <c r="E50" s="10" t="s">
        <v>29</v>
      </c>
      <c r="F50" s="10" t="s">
        <v>29</v>
      </c>
      <c r="G50" s="10" t="s">
        <v>4</v>
      </c>
      <c r="H50" s="10" t="s">
        <v>5</v>
      </c>
    </row>
    <row r="51" spans="2:8" ht="20.25" customHeight="1">
      <c r="B51" s="8">
        <v>0</v>
      </c>
      <c r="C51" s="9">
        <v>45328</v>
      </c>
      <c r="D51" s="8" t="s">
        <v>22</v>
      </c>
      <c r="E51" s="10" t="s">
        <v>28</v>
      </c>
      <c r="F51" s="10" t="s">
        <v>28</v>
      </c>
      <c r="G51" s="10" t="s">
        <v>4</v>
      </c>
      <c r="H51" s="10" t="s">
        <v>5</v>
      </c>
    </row>
    <row r="52" spans="2:8" ht="20.25" customHeight="1">
      <c r="B52" s="11" t="s">
        <v>6</v>
      </c>
      <c r="C52" s="11" t="s">
        <v>7</v>
      </c>
      <c r="D52" s="11" t="s">
        <v>8</v>
      </c>
      <c r="E52" s="11" t="s">
        <v>9</v>
      </c>
      <c r="F52" s="11" t="s">
        <v>10</v>
      </c>
      <c r="G52" s="11" t="s">
        <v>11</v>
      </c>
      <c r="H52" s="11" t="s">
        <v>12</v>
      </c>
    </row>
    <row r="54" spans="2:8" ht="12" customHeight="1"/>
    <row r="56" spans="2:8" ht="12" customHeight="1"/>
    <row r="57" spans="2:8" ht="11.4" customHeight="1"/>
    <row r="58" spans="2:8">
      <c r="B58" s="12"/>
      <c r="C58" s="12"/>
      <c r="D58" s="12"/>
      <c r="E58" s="12"/>
      <c r="F58" s="12"/>
      <c r="G58" s="12"/>
      <c r="H58" s="12"/>
    </row>
  </sheetData>
  <mergeCells count="11">
    <mergeCell ref="G8:H8"/>
    <mergeCell ref="B19:H20"/>
    <mergeCell ref="B28:H31"/>
    <mergeCell ref="D3:F3"/>
    <mergeCell ref="G3:H4"/>
    <mergeCell ref="D4:F5"/>
    <mergeCell ref="B5:C5"/>
    <mergeCell ref="G5:H5"/>
    <mergeCell ref="D6:F7"/>
    <mergeCell ref="G6:H6"/>
    <mergeCell ref="G7:H7"/>
  </mergeCells>
  <printOptions horizontalCentered="1"/>
  <pageMargins left="0.70866141732283472" right="0.70866141732283472" top="0.39370078740157483" bottom="0.78740157480314965" header="0.31496062992125984" footer="0.70866141732283472"/>
  <pageSetup scale="70" fitToHeight="0" orientation="portrait" r:id="rId1"/>
  <headerFooter>
    <oddFooter>&amp;L       &amp;F&amp;C&amp;P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2C23BB-2100-4517-BB45-7BED5F613BC7}">
  <sheetPr>
    <tabColor rgb="FFFFFFCC"/>
    <pageSetUpPr fitToPage="1"/>
  </sheetPr>
  <dimension ref="A1:I58"/>
  <sheetViews>
    <sheetView showGridLines="0" topLeftCell="A8" zoomScaleNormal="100" zoomScaleSheetLayoutView="100" workbookViewId="0">
      <selection activeCell="G13" sqref="G13"/>
    </sheetView>
  </sheetViews>
  <sheetFormatPr baseColWidth="10" defaultColWidth="10.88671875" defaultRowHeight="13.8"/>
  <cols>
    <col min="1" max="1" width="21.44140625" style="49" customWidth="1"/>
    <col min="2" max="2" width="11.88671875" style="49" customWidth="1"/>
    <col min="3" max="3" width="41.44140625" style="49" customWidth="1"/>
    <col min="4" max="4" width="8.5546875" style="49" customWidth="1"/>
    <col min="5" max="5" width="15" style="49" customWidth="1"/>
    <col min="6" max="6" width="8.6640625" style="49" customWidth="1"/>
    <col min="7" max="7" width="22.44140625" style="168" customWidth="1"/>
    <col min="8" max="8" width="13.5546875" style="200" customWidth="1"/>
    <col min="9" max="9" width="13.77734375" style="200" customWidth="1"/>
    <col min="10" max="16384" width="10.88671875" style="49"/>
  </cols>
  <sheetData>
    <row r="1" spans="1:9" ht="13.5" customHeight="1">
      <c r="G1" s="59"/>
    </row>
    <row r="2" spans="1:9" ht="19.5" customHeight="1">
      <c r="G2" s="59"/>
    </row>
    <row r="3" spans="1:9" ht="18.75" customHeight="1">
      <c r="B3" s="50"/>
      <c r="C3" s="51" t="s">
        <v>0</v>
      </c>
      <c r="D3" s="51"/>
      <c r="E3" s="51"/>
      <c r="F3" s="52"/>
      <c r="G3" s="158"/>
    </row>
    <row r="4" spans="1:9" ht="21" customHeight="1">
      <c r="C4" s="54" t="str">
        <f>Cover!D4</f>
        <v>Owens T2 Rebuilt Detailed Engineering</v>
      </c>
      <c r="D4" s="54"/>
      <c r="E4" s="54"/>
      <c r="F4" s="55"/>
      <c r="G4" s="158"/>
    </row>
    <row r="5" spans="1:9" ht="24" customHeight="1">
      <c r="B5" s="55"/>
      <c r="C5" s="54"/>
      <c r="D5" s="54"/>
      <c r="E5" s="54"/>
      <c r="F5" s="56" t="s">
        <v>23</v>
      </c>
      <c r="G5" s="56"/>
    </row>
    <row r="6" spans="1:9" ht="13.5" customHeight="1">
      <c r="B6" s="50"/>
      <c r="C6" s="57" t="s">
        <v>171</v>
      </c>
      <c r="D6" s="57"/>
      <c r="E6" s="57"/>
      <c r="F6" s="56" t="s">
        <v>2</v>
      </c>
      <c r="G6" s="56"/>
    </row>
    <row r="7" spans="1:9" ht="13.5" customHeight="1">
      <c r="B7" s="50"/>
      <c r="C7" s="50" t="s">
        <v>3</v>
      </c>
      <c r="D7" s="53"/>
      <c r="E7" s="53"/>
      <c r="F7" s="58" t="s">
        <v>132</v>
      </c>
      <c r="G7" s="58"/>
    </row>
    <row r="8" spans="1:9">
      <c r="B8" s="50"/>
      <c r="C8" s="50"/>
      <c r="D8" s="50"/>
      <c r="E8" s="50"/>
      <c r="F8" s="59"/>
      <c r="G8" s="60" t="s">
        <v>199</v>
      </c>
    </row>
    <row r="9" spans="1:9">
      <c r="A9" s="61" t="s">
        <v>137</v>
      </c>
      <c r="B9" s="62" t="s">
        <v>8</v>
      </c>
      <c r="C9" s="62"/>
      <c r="D9" s="62"/>
      <c r="E9" s="62"/>
      <c r="F9" s="63" t="s">
        <v>18</v>
      </c>
      <c r="G9" s="159" t="s">
        <v>19</v>
      </c>
    </row>
    <row r="10" spans="1:9" ht="40.049999999999997" customHeight="1">
      <c r="A10" s="81"/>
      <c r="B10" s="82" t="s">
        <v>145</v>
      </c>
      <c r="C10" s="83"/>
      <c r="D10" s="83"/>
      <c r="E10" s="84"/>
      <c r="F10" s="85"/>
      <c r="G10" s="169"/>
    </row>
    <row r="11" spans="1:9" ht="15" customHeight="1">
      <c r="A11" s="81">
        <v>1</v>
      </c>
      <c r="B11" s="86" t="s">
        <v>121</v>
      </c>
      <c r="C11" s="86"/>
      <c r="D11" s="86"/>
      <c r="E11" s="86"/>
      <c r="F11" s="81"/>
      <c r="G11" s="170"/>
    </row>
    <row r="12" spans="1:9" ht="150" customHeight="1">
      <c r="A12" s="81">
        <v>1.1000000000000001</v>
      </c>
      <c r="B12" s="87" t="s">
        <v>196</v>
      </c>
      <c r="C12" s="87"/>
      <c r="D12" s="87"/>
      <c r="E12" s="87"/>
      <c r="F12" s="81"/>
      <c r="G12" s="170"/>
    </row>
    <row r="13" spans="1:9" ht="15" customHeight="1">
      <c r="A13" s="81"/>
      <c r="B13" s="88" t="s">
        <v>200</v>
      </c>
      <c r="C13" s="89"/>
      <c r="D13" s="89"/>
      <c r="E13" s="90"/>
      <c r="F13" s="81" t="s">
        <v>123</v>
      </c>
      <c r="G13" s="171">
        <v>2023.04</v>
      </c>
      <c r="H13" s="200">
        <v>708.08</v>
      </c>
      <c r="I13" s="200">
        <f>ROUND(G13*H13,2)</f>
        <v>1432474.16</v>
      </c>
    </row>
    <row r="14" spans="1:9">
      <c r="A14" s="75"/>
      <c r="B14" s="91" t="s">
        <v>208</v>
      </c>
      <c r="C14" s="91"/>
      <c r="D14" s="91"/>
      <c r="E14" s="91"/>
      <c r="F14" s="75"/>
      <c r="G14" s="172"/>
      <c r="I14" s="200">
        <f>SUM(I13)</f>
        <v>1432474.16</v>
      </c>
    </row>
    <row r="15" spans="1:9">
      <c r="A15" s="75"/>
      <c r="B15" s="91"/>
      <c r="C15" s="91"/>
      <c r="D15" s="91"/>
      <c r="E15" s="91"/>
      <c r="F15" s="75"/>
      <c r="G15" s="172"/>
    </row>
    <row r="16" spans="1:9">
      <c r="A16" s="75"/>
      <c r="B16" s="92"/>
      <c r="C16" s="92"/>
      <c r="D16" s="92"/>
      <c r="E16" s="92"/>
      <c r="F16" s="75"/>
      <c r="G16" s="173"/>
    </row>
    <row r="17" spans="1:7">
      <c r="A17" s="75"/>
      <c r="B17" s="92"/>
      <c r="C17" s="92"/>
      <c r="D17" s="92"/>
      <c r="E17" s="92"/>
      <c r="F17" s="75"/>
      <c r="G17" s="172"/>
    </row>
    <row r="18" spans="1:7">
      <c r="A18" s="75"/>
      <c r="B18" s="91"/>
      <c r="C18" s="91"/>
      <c r="D18" s="91"/>
      <c r="E18" s="91"/>
      <c r="F18" s="75"/>
      <c r="G18" s="174"/>
    </row>
    <row r="19" spans="1:7">
      <c r="A19" s="75"/>
      <c r="B19" s="91"/>
      <c r="C19" s="91"/>
      <c r="D19" s="91"/>
      <c r="E19" s="91"/>
      <c r="F19" s="75"/>
      <c r="G19" s="174"/>
    </row>
    <row r="20" spans="1:7">
      <c r="A20" s="75"/>
      <c r="B20" s="91"/>
      <c r="C20" s="91"/>
      <c r="D20" s="91"/>
      <c r="E20" s="91"/>
      <c r="F20" s="75"/>
      <c r="G20" s="174"/>
    </row>
    <row r="21" spans="1:7">
      <c r="A21" s="75"/>
      <c r="B21" s="92"/>
      <c r="C21" s="92"/>
      <c r="D21" s="92"/>
      <c r="E21" s="92"/>
      <c r="F21" s="75"/>
      <c r="G21" s="173"/>
    </row>
    <row r="22" spans="1:7">
      <c r="A22" s="75"/>
      <c r="B22" s="92"/>
      <c r="C22" s="92"/>
      <c r="D22" s="92"/>
      <c r="E22" s="92"/>
      <c r="F22" s="75"/>
      <c r="G22" s="174"/>
    </row>
    <row r="23" spans="1:7">
      <c r="A23" s="75"/>
      <c r="B23" s="91"/>
      <c r="C23" s="91"/>
      <c r="D23" s="91"/>
      <c r="E23" s="91"/>
      <c r="F23" s="75"/>
      <c r="G23" s="174"/>
    </row>
    <row r="24" spans="1:7">
      <c r="A24" s="75"/>
      <c r="B24" s="91"/>
      <c r="C24" s="91"/>
      <c r="D24" s="91"/>
      <c r="E24" s="91"/>
      <c r="F24" s="75"/>
      <c r="G24" s="174"/>
    </row>
    <row r="25" spans="1:7">
      <c r="A25" s="75"/>
      <c r="B25" s="91"/>
      <c r="C25" s="91"/>
      <c r="D25" s="91"/>
      <c r="E25" s="91"/>
      <c r="F25" s="75"/>
      <c r="G25" s="174"/>
    </row>
    <row r="26" spans="1:7">
      <c r="A26" s="75"/>
      <c r="B26" s="92"/>
      <c r="C26" s="92"/>
      <c r="D26" s="92"/>
      <c r="E26" s="92"/>
      <c r="G26" s="173"/>
    </row>
    <row r="27" spans="1:7">
      <c r="A27" s="75"/>
      <c r="B27" s="92"/>
      <c r="C27" s="92"/>
      <c r="D27" s="92"/>
      <c r="E27" s="92"/>
      <c r="G27" s="174"/>
    </row>
    <row r="28" spans="1:7">
      <c r="A28" s="75"/>
      <c r="B28" s="94"/>
      <c r="C28" s="94"/>
      <c r="D28" s="94"/>
      <c r="E28" s="94"/>
      <c r="F28" s="75"/>
      <c r="G28" s="175"/>
    </row>
    <row r="29" spans="1:7">
      <c r="A29" s="75"/>
      <c r="B29" s="91"/>
      <c r="C29" s="91"/>
      <c r="D29" s="91"/>
      <c r="E29" s="91"/>
      <c r="F29" s="75"/>
      <c r="G29" s="175"/>
    </row>
    <row r="30" spans="1:7">
      <c r="A30" s="75"/>
      <c r="B30" s="91"/>
      <c r="C30" s="91"/>
      <c r="D30" s="91"/>
      <c r="E30" s="91"/>
      <c r="F30" s="75"/>
      <c r="G30" s="175"/>
    </row>
    <row r="31" spans="1:7">
      <c r="A31" s="75"/>
      <c r="B31" s="92"/>
      <c r="C31" s="92"/>
      <c r="D31" s="92"/>
      <c r="E31" s="92"/>
      <c r="F31" s="75"/>
      <c r="G31" s="173"/>
    </row>
    <row r="32" spans="1:7" ht="15" customHeight="1">
      <c r="A32" s="75"/>
      <c r="B32" s="92"/>
      <c r="C32" s="92"/>
      <c r="D32" s="92"/>
      <c r="E32" s="92"/>
      <c r="F32" s="75"/>
      <c r="G32" s="172"/>
    </row>
    <row r="33" spans="1:7" ht="15" customHeight="1">
      <c r="A33" s="75"/>
      <c r="B33" s="94"/>
      <c r="C33" s="94"/>
      <c r="D33" s="94"/>
      <c r="E33" s="94"/>
      <c r="F33" s="75"/>
      <c r="G33" s="174"/>
    </row>
    <row r="34" spans="1:7" ht="30" customHeight="1">
      <c r="A34" s="75"/>
      <c r="B34" s="91"/>
      <c r="C34" s="91"/>
      <c r="D34" s="91"/>
      <c r="E34" s="91"/>
      <c r="F34" s="75"/>
      <c r="G34" s="174"/>
    </row>
    <row r="35" spans="1:7" ht="30" customHeight="1">
      <c r="A35" s="75"/>
      <c r="B35" s="91"/>
      <c r="C35" s="91"/>
      <c r="D35" s="91"/>
      <c r="E35" s="91"/>
      <c r="F35" s="75"/>
      <c r="G35" s="174"/>
    </row>
    <row r="36" spans="1:7" ht="30" customHeight="1">
      <c r="A36" s="75"/>
      <c r="B36" s="91"/>
      <c r="C36" s="91"/>
      <c r="D36" s="91"/>
      <c r="E36" s="91"/>
      <c r="F36" s="75"/>
      <c r="G36" s="174"/>
    </row>
    <row r="37" spans="1:7" ht="15" customHeight="1">
      <c r="A37" s="75"/>
      <c r="B37" s="92"/>
      <c r="C37" s="92"/>
      <c r="D37" s="92"/>
      <c r="E37" s="92"/>
      <c r="F37" s="75"/>
      <c r="G37" s="173"/>
    </row>
    <row r="38" spans="1:7" ht="15" customHeight="1">
      <c r="A38" s="75"/>
      <c r="B38" s="92"/>
      <c r="C38" s="92"/>
      <c r="D38" s="92"/>
      <c r="E38" s="92"/>
      <c r="F38" s="75"/>
      <c r="G38" s="174"/>
    </row>
    <row r="39" spans="1:7" ht="15" customHeight="1">
      <c r="A39" s="75"/>
      <c r="B39" s="94"/>
      <c r="C39" s="94"/>
      <c r="D39" s="94"/>
      <c r="E39" s="94"/>
      <c r="F39" s="75"/>
      <c r="G39" s="174"/>
    </row>
    <row r="40" spans="1:7" ht="30" customHeight="1">
      <c r="A40" s="75"/>
      <c r="B40" s="91"/>
      <c r="C40" s="91"/>
      <c r="D40" s="91"/>
      <c r="E40" s="91"/>
      <c r="F40" s="75"/>
      <c r="G40" s="174"/>
    </row>
    <row r="41" spans="1:7" ht="30" customHeight="1">
      <c r="A41" s="75"/>
      <c r="B41" s="91"/>
      <c r="C41" s="91"/>
      <c r="D41" s="91"/>
      <c r="E41" s="91"/>
      <c r="F41" s="75"/>
      <c r="G41" s="174"/>
    </row>
    <row r="42" spans="1:7" ht="15" customHeight="1">
      <c r="A42" s="75"/>
      <c r="B42" s="92"/>
      <c r="C42" s="92"/>
      <c r="D42" s="92"/>
      <c r="E42" s="92"/>
      <c r="F42" s="75"/>
      <c r="G42" s="173"/>
    </row>
    <row r="43" spans="1:7" ht="15" customHeight="1">
      <c r="A43" s="75"/>
      <c r="B43" s="92"/>
      <c r="C43" s="92"/>
      <c r="D43" s="92"/>
      <c r="E43" s="92"/>
      <c r="F43" s="75"/>
      <c r="G43" s="174"/>
    </row>
    <row r="44" spans="1:7" ht="15" customHeight="1">
      <c r="B44" s="94"/>
      <c r="C44" s="94"/>
      <c r="D44" s="94"/>
      <c r="E44" s="94"/>
      <c r="F44" s="75"/>
      <c r="G44" s="174"/>
    </row>
    <row r="45" spans="1:7" ht="30" customHeight="1">
      <c r="B45" s="91"/>
      <c r="C45" s="91"/>
      <c r="D45" s="91"/>
      <c r="E45" s="91"/>
      <c r="F45" s="75"/>
      <c r="G45" s="175"/>
    </row>
    <row r="46" spans="1:7" ht="30" customHeight="1">
      <c r="B46" s="91"/>
      <c r="C46" s="91"/>
      <c r="D46" s="91"/>
      <c r="E46" s="91"/>
      <c r="F46" s="75"/>
      <c r="G46" s="175"/>
    </row>
    <row r="47" spans="1:7" ht="30" customHeight="1">
      <c r="B47" s="91"/>
      <c r="C47" s="91"/>
      <c r="D47" s="91"/>
      <c r="E47" s="91"/>
      <c r="F47" s="75"/>
      <c r="G47" s="175"/>
    </row>
    <row r="48" spans="1:7">
      <c r="A48" s="75"/>
      <c r="B48" s="95"/>
      <c r="C48" s="95"/>
      <c r="D48" s="95"/>
      <c r="E48" s="95"/>
      <c r="F48" s="75"/>
      <c r="G48" s="173"/>
    </row>
    <row r="49" spans="1:7">
      <c r="A49" s="75"/>
      <c r="B49" s="96"/>
      <c r="C49" s="96"/>
      <c r="D49" s="96"/>
      <c r="E49" s="96"/>
      <c r="F49" s="75"/>
      <c r="G49" s="175"/>
    </row>
    <row r="50" spans="1:7">
      <c r="A50" s="75"/>
      <c r="B50" s="94"/>
      <c r="C50" s="94"/>
      <c r="D50" s="94"/>
      <c r="E50" s="94"/>
      <c r="F50" s="75"/>
      <c r="G50" s="174"/>
    </row>
    <row r="51" spans="1:7" ht="30" customHeight="1">
      <c r="A51" s="75"/>
      <c r="B51" s="91"/>
      <c r="C51" s="91"/>
      <c r="D51" s="91"/>
      <c r="E51" s="91"/>
      <c r="F51" s="75"/>
      <c r="G51" s="174"/>
    </row>
    <row r="52" spans="1:7" ht="30" customHeight="1">
      <c r="A52" s="75"/>
      <c r="B52" s="91"/>
      <c r="C52" s="91"/>
      <c r="D52" s="91"/>
      <c r="E52" s="91"/>
      <c r="F52" s="75"/>
      <c r="G52" s="174"/>
    </row>
    <row r="53" spans="1:7" ht="14.4" customHeight="1">
      <c r="A53" s="75"/>
      <c r="B53" s="96"/>
      <c r="C53" s="96"/>
      <c r="D53" s="96"/>
      <c r="E53" s="96"/>
      <c r="F53" s="75"/>
      <c r="G53" s="173"/>
    </row>
    <row r="54" spans="1:7" ht="14.4" customHeight="1">
      <c r="A54" s="75"/>
      <c r="B54" s="96"/>
      <c r="C54" s="96"/>
      <c r="D54" s="96"/>
      <c r="E54" s="96"/>
      <c r="F54" s="75"/>
      <c r="G54" s="175"/>
    </row>
    <row r="55" spans="1:7">
      <c r="A55" s="75"/>
      <c r="B55" s="94"/>
      <c r="C55" s="94"/>
      <c r="D55" s="94"/>
      <c r="E55" s="94"/>
      <c r="F55" s="75"/>
      <c r="G55" s="175"/>
    </row>
    <row r="56" spans="1:7">
      <c r="A56" s="75"/>
      <c r="B56" s="91"/>
      <c r="C56" s="91"/>
      <c r="D56" s="91"/>
      <c r="E56" s="91"/>
      <c r="F56" s="75"/>
      <c r="G56" s="173"/>
    </row>
    <row r="57" spans="1:7">
      <c r="A57" s="75"/>
      <c r="B57" s="91"/>
      <c r="C57" s="91"/>
      <c r="D57" s="91"/>
      <c r="E57" s="91"/>
      <c r="F57" s="75"/>
      <c r="G57" s="173"/>
    </row>
    <row r="58" spans="1:7">
      <c r="A58" s="75"/>
      <c r="B58" s="97"/>
      <c r="C58" s="97"/>
      <c r="D58" s="97"/>
      <c r="E58" s="97"/>
      <c r="F58" s="75"/>
      <c r="G58" s="175"/>
    </row>
  </sheetData>
  <protectedRanges>
    <protectedRange sqref="B14:E25 B45:E47 B51:E52 B29:E32 B40:E43 B34:E36" name="Range3_1"/>
    <protectedRange sqref="B12:E12 B13:E13" name="Range3_1_2"/>
  </protectedRanges>
  <mergeCells count="52">
    <mergeCell ref="F7:G7"/>
    <mergeCell ref="C3:E3"/>
    <mergeCell ref="C4:E5"/>
    <mergeCell ref="F5:G5"/>
    <mergeCell ref="C6:E6"/>
    <mergeCell ref="F6:G6"/>
    <mergeCell ref="B21:E21"/>
    <mergeCell ref="B14:E14"/>
    <mergeCell ref="B15:E15"/>
    <mergeCell ref="B13:E13"/>
    <mergeCell ref="B9:E9"/>
    <mergeCell ref="B10:E10"/>
    <mergeCell ref="B11:E11"/>
    <mergeCell ref="B12:E12"/>
    <mergeCell ref="B16:E16"/>
    <mergeCell ref="B17:E17"/>
    <mergeCell ref="B18:E18"/>
    <mergeCell ref="B19:E19"/>
    <mergeCell ref="B20:E20"/>
    <mergeCell ref="B33:E33"/>
    <mergeCell ref="B22:E22"/>
    <mergeCell ref="B23:E23"/>
    <mergeCell ref="B24:E24"/>
    <mergeCell ref="B25:E25"/>
    <mergeCell ref="B26:E26"/>
    <mergeCell ref="B27:E27"/>
    <mergeCell ref="B28:E28"/>
    <mergeCell ref="B29:E29"/>
    <mergeCell ref="B30:E30"/>
    <mergeCell ref="B31:E31"/>
    <mergeCell ref="B32:E32"/>
    <mergeCell ref="B45:E45"/>
    <mergeCell ref="B34:E34"/>
    <mergeCell ref="B35:E35"/>
    <mergeCell ref="B36:E36"/>
    <mergeCell ref="B37:E37"/>
    <mergeCell ref="B38:E38"/>
    <mergeCell ref="B39:E39"/>
    <mergeCell ref="B40:E40"/>
    <mergeCell ref="B41:E41"/>
    <mergeCell ref="B42:E42"/>
    <mergeCell ref="B43:E43"/>
    <mergeCell ref="B44:E44"/>
    <mergeCell ref="B55:E55"/>
    <mergeCell ref="B56:E56"/>
    <mergeCell ref="B57:E57"/>
    <mergeCell ref="B46:E46"/>
    <mergeCell ref="B47:E47"/>
    <mergeCell ref="B48:E48"/>
    <mergeCell ref="B50:E50"/>
    <mergeCell ref="B51:E51"/>
    <mergeCell ref="B52:E52"/>
  </mergeCells>
  <printOptions horizontalCentered="1"/>
  <pageMargins left="0.70866141732283472" right="0.70866141732283472" top="0.39370078740157483" bottom="0.39370078740157483" header="0.31496062992125984" footer="0.31496062992125984"/>
  <pageSetup scale="69" fitToHeight="0" orientation="portrait" r:id="rId1"/>
  <headerFooter>
    <oddFooter>&amp;R
Página &amp;P de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64C94-D859-4DF1-AE21-6790F885569E}">
  <sheetPr>
    <tabColor rgb="FFFFFFCC"/>
    <pageSetUpPr fitToPage="1"/>
  </sheetPr>
  <dimension ref="A1:F65"/>
  <sheetViews>
    <sheetView showGridLines="0" tabSelected="1" zoomScaleNormal="100" zoomScaleSheetLayoutView="100" workbookViewId="0">
      <selection activeCell="D21" sqref="D21"/>
    </sheetView>
  </sheetViews>
  <sheetFormatPr baseColWidth="10" defaultColWidth="10.88671875" defaultRowHeight="13.8"/>
  <cols>
    <col min="1" max="1" width="21.44140625" style="49" customWidth="1"/>
    <col min="2" max="2" width="76.44140625" style="49" customWidth="1"/>
    <col min="3" max="3" width="8.6640625" style="49" customWidth="1"/>
    <col min="4" max="4" width="22.44140625" style="168" customWidth="1"/>
    <col min="5" max="5" width="13.5546875" style="200" customWidth="1"/>
    <col min="6" max="6" width="13.77734375" style="200" customWidth="1"/>
    <col min="7" max="16384" width="10.88671875" style="49"/>
  </cols>
  <sheetData>
    <row r="1" spans="1:4" ht="13.5" customHeight="1">
      <c r="D1" s="59"/>
    </row>
    <row r="2" spans="1:4" ht="19.5" customHeight="1">
      <c r="D2" s="59"/>
    </row>
    <row r="3" spans="1:4" ht="18.75" customHeight="1">
      <c r="B3" s="50"/>
      <c r="C3" s="52"/>
      <c r="D3" s="158"/>
    </row>
    <row r="4" spans="1:4" ht="21" customHeight="1">
      <c r="C4" s="55"/>
      <c r="D4" s="158"/>
    </row>
    <row r="5" spans="1:4" ht="24" customHeight="1">
      <c r="B5" s="55"/>
      <c r="C5" s="56" t="s">
        <v>23</v>
      </c>
      <c r="D5" s="56"/>
    </row>
    <row r="6" spans="1:4" ht="13.5" customHeight="1">
      <c r="B6" s="50"/>
      <c r="C6" s="56" t="s">
        <v>2</v>
      </c>
      <c r="D6" s="56"/>
    </row>
    <row r="7" spans="1:4" ht="13.5" customHeight="1">
      <c r="B7" s="50"/>
      <c r="C7" s="58" t="s">
        <v>132</v>
      </c>
      <c r="D7" s="58"/>
    </row>
    <row r="8" spans="1:4">
      <c r="B8" s="50"/>
      <c r="C8" s="59"/>
      <c r="D8" s="60" t="s">
        <v>199</v>
      </c>
    </row>
    <row r="9" spans="1:4">
      <c r="A9" s="61" t="s">
        <v>137</v>
      </c>
      <c r="B9" s="61" t="s">
        <v>8</v>
      </c>
      <c r="C9" s="63" t="s">
        <v>18</v>
      </c>
      <c r="D9" s="159" t="s">
        <v>19</v>
      </c>
    </row>
    <row r="10" spans="1:4">
      <c r="A10" s="81"/>
      <c r="B10" s="207" t="s">
        <v>209</v>
      </c>
      <c r="C10" s="85"/>
      <c r="D10" s="169"/>
    </row>
    <row r="11" spans="1:4" ht="13.8" customHeight="1">
      <c r="A11" s="81"/>
      <c r="B11" s="205" t="s">
        <v>210</v>
      </c>
      <c r="C11" s="81"/>
      <c r="D11" s="210">
        <f>+'N+3.20 L9-02 REBUILD'!I17</f>
        <v>1984493.82</v>
      </c>
    </row>
    <row r="12" spans="1:4" ht="13.8" customHeight="1">
      <c r="A12" s="81"/>
      <c r="B12" s="204" t="s">
        <v>211</v>
      </c>
      <c r="C12" s="81"/>
      <c r="D12" s="210">
        <f>+'N+5.655 L9-02 REBUILD'!I17</f>
        <v>363844.52</v>
      </c>
    </row>
    <row r="13" spans="1:4">
      <c r="A13" s="81"/>
      <c r="B13" s="204" t="s">
        <v>212</v>
      </c>
      <c r="C13" s="81"/>
      <c r="D13" s="210">
        <f>+'N+8.50 L9-02 REBUILD'!I79</f>
        <v>44117597.120000005</v>
      </c>
    </row>
    <row r="14" spans="1:4">
      <c r="A14" s="81"/>
      <c r="B14" s="204" t="s">
        <v>213</v>
      </c>
      <c r="C14" s="81"/>
      <c r="D14" s="210">
        <f>+'Demolition Furnace Foundation'!I20</f>
        <v>3175694.1199999996</v>
      </c>
    </row>
    <row r="15" spans="1:4">
      <c r="A15" s="81"/>
      <c r="B15" s="204" t="s">
        <v>214</v>
      </c>
      <c r="C15" s="81"/>
      <c r="D15" s="210">
        <f>+'Furnace foundation'!I27</f>
        <v>4854525.4099999992</v>
      </c>
    </row>
    <row r="16" spans="1:4">
      <c r="A16" s="81"/>
      <c r="B16" s="204" t="s">
        <v>215</v>
      </c>
      <c r="C16" s="81"/>
      <c r="D16" s="210">
        <f>+'REFUERZO BATCH HOUSE '!I65</f>
        <v>5611655.8699999992</v>
      </c>
    </row>
    <row r="17" spans="1:4">
      <c r="A17" s="81"/>
      <c r="B17" s="204" t="s">
        <v>216</v>
      </c>
      <c r="C17" s="81"/>
      <c r="D17" s="210">
        <f>+'N+16.35 PLATAFORMA BATCH HOUSE'!I24</f>
        <v>1584880.9099999997</v>
      </c>
    </row>
    <row r="18" spans="1:4">
      <c r="A18" s="81"/>
      <c r="B18" s="204" t="s">
        <v>217</v>
      </c>
      <c r="C18" s="81"/>
      <c r="D18" s="210">
        <f>+'RECUPERADOR DE CALOR'!I14</f>
        <v>1432474.16</v>
      </c>
    </row>
    <row r="19" spans="1:4">
      <c r="A19" s="81"/>
      <c r="B19" s="204" t="s">
        <v>218</v>
      </c>
      <c r="C19" s="81"/>
      <c r="D19" s="210">
        <v>2701172.94</v>
      </c>
    </row>
    <row r="20" spans="1:4" ht="15" customHeight="1">
      <c r="A20" s="81"/>
      <c r="B20" s="206"/>
      <c r="C20" s="81"/>
      <c r="D20" s="210"/>
    </row>
    <row r="21" spans="1:4">
      <c r="A21" s="75"/>
      <c r="B21" s="97" t="s">
        <v>208</v>
      </c>
      <c r="C21" s="75"/>
      <c r="D21" s="211">
        <f>SUM(D11:D20)</f>
        <v>65826338.86999999</v>
      </c>
    </row>
    <row r="22" spans="1:4">
      <c r="A22" s="75"/>
      <c r="B22" s="97"/>
      <c r="C22" s="75"/>
      <c r="D22" s="172"/>
    </row>
    <row r="23" spans="1:4">
      <c r="A23" s="75"/>
      <c r="B23" s="208"/>
      <c r="C23" s="75"/>
      <c r="D23" s="173"/>
    </row>
    <row r="24" spans="1:4" s="200" customFormat="1">
      <c r="A24" s="75"/>
      <c r="B24" s="208"/>
      <c r="C24" s="75"/>
      <c r="D24" s="172"/>
    </row>
    <row r="25" spans="1:4" s="200" customFormat="1">
      <c r="A25" s="75"/>
      <c r="B25" s="97"/>
      <c r="C25" s="75"/>
      <c r="D25" s="174"/>
    </row>
    <row r="26" spans="1:4" s="200" customFormat="1">
      <c r="A26" s="75"/>
      <c r="B26" s="97"/>
      <c r="C26" s="75"/>
      <c r="D26" s="174"/>
    </row>
    <row r="27" spans="1:4" s="200" customFormat="1">
      <c r="A27" s="75"/>
      <c r="B27" s="97"/>
      <c r="C27" s="75"/>
      <c r="D27" s="174"/>
    </row>
    <row r="28" spans="1:4" s="200" customFormat="1">
      <c r="A28" s="75"/>
      <c r="B28" s="208"/>
      <c r="C28" s="75"/>
      <c r="D28" s="173"/>
    </row>
    <row r="29" spans="1:4" s="200" customFormat="1">
      <c r="A29" s="75"/>
      <c r="B29" s="208"/>
      <c r="C29" s="75"/>
      <c r="D29" s="174"/>
    </row>
    <row r="30" spans="1:4" s="200" customFormat="1">
      <c r="A30" s="75"/>
      <c r="B30" s="97"/>
      <c r="C30" s="75"/>
      <c r="D30" s="174"/>
    </row>
    <row r="31" spans="1:4" s="200" customFormat="1">
      <c r="A31" s="75"/>
      <c r="B31" s="97"/>
      <c r="C31" s="75"/>
      <c r="D31" s="174"/>
    </row>
    <row r="32" spans="1:4" s="200" customFormat="1">
      <c r="A32" s="75"/>
      <c r="B32" s="97"/>
      <c r="C32" s="75"/>
      <c r="D32" s="174"/>
    </row>
    <row r="33" spans="1:4" s="200" customFormat="1">
      <c r="A33" s="75"/>
      <c r="B33" s="208"/>
      <c r="C33" s="49"/>
      <c r="D33" s="173"/>
    </row>
    <row r="34" spans="1:4" s="200" customFormat="1">
      <c r="A34" s="75"/>
      <c r="B34" s="208"/>
      <c r="C34" s="49"/>
      <c r="D34" s="174"/>
    </row>
    <row r="35" spans="1:4" s="200" customFormat="1">
      <c r="A35" s="75"/>
      <c r="B35" s="209"/>
      <c r="C35" s="75"/>
      <c r="D35" s="175"/>
    </row>
    <row r="36" spans="1:4" s="200" customFormat="1">
      <c r="A36" s="75"/>
      <c r="B36" s="97"/>
      <c r="C36" s="75"/>
      <c r="D36" s="175"/>
    </row>
    <row r="37" spans="1:4" s="200" customFormat="1">
      <c r="A37" s="75"/>
      <c r="B37" s="97"/>
      <c r="C37" s="75"/>
      <c r="D37" s="175"/>
    </row>
    <row r="38" spans="1:4" s="200" customFormat="1">
      <c r="A38" s="75"/>
      <c r="B38" s="208"/>
      <c r="C38" s="75"/>
      <c r="D38" s="173"/>
    </row>
    <row r="39" spans="1:4" s="200" customFormat="1" ht="15" customHeight="1">
      <c r="A39" s="75"/>
      <c r="B39" s="208"/>
      <c r="C39" s="75"/>
      <c r="D39" s="172"/>
    </row>
    <row r="40" spans="1:4" s="200" customFormat="1" ht="15" customHeight="1">
      <c r="A40" s="75"/>
      <c r="B40" s="209"/>
      <c r="C40" s="75"/>
      <c r="D40" s="174"/>
    </row>
    <row r="41" spans="1:4" s="200" customFormat="1" ht="30" customHeight="1">
      <c r="A41" s="75"/>
      <c r="B41" s="97"/>
      <c r="C41" s="75"/>
      <c r="D41" s="174"/>
    </row>
    <row r="42" spans="1:4" s="200" customFormat="1" ht="30" customHeight="1">
      <c r="A42" s="75"/>
      <c r="B42" s="97"/>
      <c r="C42" s="75"/>
      <c r="D42" s="174"/>
    </row>
    <row r="43" spans="1:4" s="200" customFormat="1" ht="30" customHeight="1">
      <c r="A43" s="75"/>
      <c r="B43" s="97"/>
      <c r="C43" s="75"/>
      <c r="D43" s="174"/>
    </row>
    <row r="44" spans="1:4" s="200" customFormat="1" ht="15" customHeight="1">
      <c r="A44" s="75"/>
      <c r="B44" s="208"/>
      <c r="C44" s="75"/>
      <c r="D44" s="173"/>
    </row>
    <row r="45" spans="1:4" s="200" customFormat="1" ht="15" customHeight="1">
      <c r="A45" s="75"/>
      <c r="B45" s="208"/>
      <c r="C45" s="75"/>
      <c r="D45" s="174"/>
    </row>
    <row r="46" spans="1:4" s="200" customFormat="1" ht="15" customHeight="1">
      <c r="A46" s="75"/>
      <c r="B46" s="209"/>
      <c r="C46" s="75"/>
      <c r="D46" s="174"/>
    </row>
    <row r="47" spans="1:4" s="200" customFormat="1" ht="30" customHeight="1">
      <c r="A47" s="75"/>
      <c r="B47" s="97"/>
      <c r="C47" s="75"/>
      <c r="D47" s="174"/>
    </row>
    <row r="48" spans="1:4" s="200" customFormat="1" ht="30" customHeight="1">
      <c r="A48" s="75"/>
      <c r="B48" s="97"/>
      <c r="C48" s="75"/>
      <c r="D48" s="174"/>
    </row>
    <row r="49" spans="1:4" s="200" customFormat="1" ht="15" customHeight="1">
      <c r="A49" s="75"/>
      <c r="B49" s="208"/>
      <c r="C49" s="75"/>
      <c r="D49" s="173"/>
    </row>
    <row r="50" spans="1:4" s="200" customFormat="1" ht="15" customHeight="1">
      <c r="A50" s="75"/>
      <c r="B50" s="208"/>
      <c r="C50" s="75"/>
      <c r="D50" s="174"/>
    </row>
    <row r="51" spans="1:4" s="200" customFormat="1" ht="15" customHeight="1">
      <c r="A51" s="49"/>
      <c r="B51" s="209"/>
      <c r="C51" s="75"/>
      <c r="D51" s="174"/>
    </row>
    <row r="52" spans="1:4" s="200" customFormat="1" ht="30" customHeight="1">
      <c r="A52" s="49"/>
      <c r="B52" s="97"/>
      <c r="C52" s="75"/>
      <c r="D52" s="175"/>
    </row>
    <row r="53" spans="1:4" s="200" customFormat="1" ht="30" customHeight="1">
      <c r="A53" s="49"/>
      <c r="B53" s="97"/>
      <c r="C53" s="75"/>
      <c r="D53" s="175"/>
    </row>
    <row r="54" spans="1:4" s="200" customFormat="1" ht="30" customHeight="1">
      <c r="A54" s="49"/>
      <c r="B54" s="97"/>
      <c r="C54" s="75"/>
      <c r="D54" s="175"/>
    </row>
    <row r="55" spans="1:4" s="200" customFormat="1">
      <c r="A55" s="75"/>
      <c r="B55" s="96"/>
      <c r="C55" s="75"/>
      <c r="D55" s="173"/>
    </row>
    <row r="56" spans="1:4" s="200" customFormat="1">
      <c r="A56" s="75"/>
      <c r="B56" s="96"/>
      <c r="C56" s="75"/>
      <c r="D56" s="175"/>
    </row>
    <row r="57" spans="1:4" s="200" customFormat="1">
      <c r="A57" s="75"/>
      <c r="B57" s="209"/>
      <c r="C57" s="75"/>
      <c r="D57" s="174"/>
    </row>
    <row r="58" spans="1:4" s="200" customFormat="1" ht="30" customHeight="1">
      <c r="A58" s="75"/>
      <c r="B58" s="97"/>
      <c r="C58" s="75"/>
      <c r="D58" s="174"/>
    </row>
    <row r="59" spans="1:4" s="200" customFormat="1" ht="30" customHeight="1">
      <c r="A59" s="75"/>
      <c r="B59" s="97"/>
      <c r="C59" s="75"/>
      <c r="D59" s="174"/>
    </row>
    <row r="60" spans="1:4" s="200" customFormat="1" ht="14.4" customHeight="1">
      <c r="A60" s="75"/>
      <c r="B60" s="96"/>
      <c r="C60" s="75"/>
      <c r="D60" s="173"/>
    </row>
    <row r="61" spans="1:4" s="200" customFormat="1" ht="14.4" customHeight="1">
      <c r="A61" s="75"/>
      <c r="B61" s="96"/>
      <c r="C61" s="75"/>
      <c r="D61" s="175"/>
    </row>
    <row r="62" spans="1:4" s="200" customFormat="1">
      <c r="A62" s="75"/>
      <c r="B62" s="209"/>
      <c r="C62" s="75"/>
      <c r="D62" s="175"/>
    </row>
    <row r="63" spans="1:4" s="200" customFormat="1">
      <c r="A63" s="75"/>
      <c r="B63" s="97"/>
      <c r="C63" s="75"/>
      <c r="D63" s="173"/>
    </row>
    <row r="64" spans="1:4" s="200" customFormat="1">
      <c r="A64" s="75"/>
      <c r="B64" s="97"/>
      <c r="C64" s="75"/>
      <c r="D64" s="173"/>
    </row>
    <row r="65" spans="1:4" s="200" customFormat="1">
      <c r="A65" s="75"/>
      <c r="B65" s="97"/>
      <c r="C65" s="75"/>
      <c r="D65" s="175"/>
    </row>
  </sheetData>
  <protectedRanges>
    <protectedRange sqref="B36:B39 B47:B50 B41:B43 B21:B32 B52:B54 B58:B59" name="Range3_1"/>
    <protectedRange sqref="B11:B20" name="Range3_1_2"/>
  </protectedRanges>
  <mergeCells count="3">
    <mergeCell ref="C5:D5"/>
    <mergeCell ref="C6:D6"/>
    <mergeCell ref="C7:D7"/>
  </mergeCells>
  <printOptions horizontalCentered="1"/>
  <pageMargins left="0.70866141732283472" right="0.70866141732283472" top="0.39370078740157483" bottom="0.39370078740157483" header="0.31496062992125984" footer="0.31496062992125984"/>
  <pageSetup scale="69" fitToHeight="0" orientation="portrait" r:id="rId1"/>
  <headerFooter>
    <oddFooter>&amp;R
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E6AA0-548C-4558-932F-9A90C6287778}">
  <sheetPr>
    <tabColor rgb="FFFFFFCC"/>
    <pageSetUpPr fitToPage="1"/>
  </sheetPr>
  <dimension ref="A1:I19"/>
  <sheetViews>
    <sheetView showGridLines="0" view="pageBreakPreview" zoomScaleNormal="80" zoomScaleSheetLayoutView="100" workbookViewId="0">
      <selection activeCell="L12" sqref="L12"/>
    </sheetView>
  </sheetViews>
  <sheetFormatPr baseColWidth="10" defaultColWidth="11.44140625" defaultRowHeight="14.4"/>
  <cols>
    <col min="1" max="1" width="21.44140625" customWidth="1"/>
    <col min="2" max="2" width="11.88671875" customWidth="1"/>
    <col min="3" max="3" width="41.44140625" customWidth="1"/>
    <col min="4" max="4" width="8.5546875" customWidth="1"/>
    <col min="5" max="5" width="15" customWidth="1"/>
    <col min="6" max="6" width="8.6640625" customWidth="1"/>
    <col min="7" max="7" width="22.44140625" style="1" customWidth="1"/>
    <col min="8" max="8" width="3.33203125" customWidth="1"/>
  </cols>
  <sheetData>
    <row r="1" spans="1:9" ht="13.5" customHeight="1">
      <c r="A1" s="15"/>
      <c r="B1" s="15"/>
      <c r="C1" s="15"/>
      <c r="D1" s="15"/>
      <c r="E1" s="15"/>
      <c r="F1" s="15"/>
      <c r="G1" s="15"/>
    </row>
    <row r="2" spans="1:9" ht="19.5" customHeight="1">
      <c r="A2" s="15"/>
      <c r="B2" s="15"/>
      <c r="C2" s="15"/>
      <c r="D2" s="15"/>
      <c r="E2" s="15"/>
      <c r="F2" s="15"/>
      <c r="G2" s="15"/>
    </row>
    <row r="3" spans="1:9" ht="18.600000000000001" customHeight="1">
      <c r="A3" s="15"/>
      <c r="B3" s="16"/>
      <c r="C3" s="45" t="s">
        <v>0</v>
      </c>
      <c r="D3" s="45"/>
      <c r="E3" s="45"/>
      <c r="F3" s="17"/>
      <c r="G3" s="18"/>
    </row>
    <row r="4" spans="1:9" ht="21" customHeight="1">
      <c r="A4" s="15"/>
      <c r="B4" s="15"/>
      <c r="C4" s="48" t="str">
        <f>Cover!D4</f>
        <v>Owens T2 Rebuilt Detailed Engineering</v>
      </c>
      <c r="D4" s="48"/>
      <c r="E4" s="48"/>
      <c r="F4" s="19"/>
      <c r="G4" s="18"/>
    </row>
    <row r="5" spans="1:9" ht="24" customHeight="1">
      <c r="A5" s="15"/>
      <c r="B5" s="19"/>
      <c r="C5" s="48"/>
      <c r="D5" s="48"/>
      <c r="E5" s="48"/>
      <c r="F5" s="46" t="s">
        <v>23</v>
      </c>
      <c r="G5" s="46"/>
    </row>
    <row r="6" spans="1:9" ht="13.5" customHeight="1">
      <c r="A6" s="15"/>
      <c r="B6" s="16"/>
      <c r="C6" s="47" t="s">
        <v>171</v>
      </c>
      <c r="D6" s="47"/>
      <c r="E6" s="47"/>
      <c r="F6" s="46" t="s">
        <v>2</v>
      </c>
      <c r="G6" s="46"/>
    </row>
    <row r="7" spans="1:9" ht="13.5" customHeight="1">
      <c r="A7" s="15"/>
      <c r="B7" s="16"/>
      <c r="C7" s="16" t="s">
        <v>3</v>
      </c>
      <c r="D7" s="20"/>
      <c r="E7" s="20"/>
      <c r="F7" s="36" t="s">
        <v>132</v>
      </c>
      <c r="G7" s="36"/>
    </row>
    <row r="8" spans="1:9" ht="14.55" customHeight="1">
      <c r="A8" s="15"/>
      <c r="B8" s="16"/>
      <c r="C8" s="16"/>
      <c r="D8" s="16"/>
      <c r="E8" s="16"/>
      <c r="F8" s="21"/>
      <c r="G8" s="22" t="s">
        <v>199</v>
      </c>
    </row>
    <row r="9" spans="1:9" ht="15.75" customHeight="1">
      <c r="A9" s="3" t="s">
        <v>13</v>
      </c>
      <c r="B9" s="38" t="s">
        <v>14</v>
      </c>
      <c r="C9" s="39"/>
      <c r="D9" s="39"/>
      <c r="E9" s="39"/>
      <c r="F9" s="39"/>
      <c r="G9" s="40"/>
    </row>
    <row r="10" spans="1:9">
      <c r="A10" s="13"/>
      <c r="B10" s="41"/>
      <c r="C10" s="41"/>
      <c r="D10" s="41"/>
      <c r="E10" s="41"/>
      <c r="F10" s="41"/>
      <c r="G10" s="42"/>
      <c r="I10" s="14"/>
    </row>
    <row r="11" spans="1:9" ht="64.95" customHeight="1">
      <c r="A11" s="34">
        <v>1</v>
      </c>
      <c r="B11" s="35" t="s">
        <v>15</v>
      </c>
      <c r="C11" s="35"/>
      <c r="D11" s="35"/>
      <c r="E11" s="35"/>
      <c r="F11" s="35"/>
      <c r="G11" s="35"/>
    </row>
    <row r="12" spans="1:9" ht="25.2" customHeight="1">
      <c r="A12" s="34"/>
      <c r="B12" s="35"/>
      <c r="C12" s="35"/>
      <c r="D12" s="35"/>
      <c r="E12" s="35"/>
      <c r="F12" s="35"/>
      <c r="G12" s="35"/>
    </row>
    <row r="13" spans="1:9" ht="27" customHeight="1">
      <c r="A13" s="34"/>
      <c r="B13" s="35"/>
      <c r="C13" s="35"/>
      <c r="D13" s="35"/>
      <c r="E13" s="35"/>
      <c r="F13" s="35"/>
      <c r="G13" s="35"/>
    </row>
    <row r="14" spans="1:9" ht="33" customHeight="1">
      <c r="A14" s="2">
        <v>2</v>
      </c>
      <c r="B14" s="43" t="s">
        <v>16</v>
      </c>
      <c r="C14" s="43"/>
      <c r="D14" s="43"/>
      <c r="E14" s="43"/>
      <c r="F14" s="43"/>
      <c r="G14" s="43"/>
    </row>
    <row r="15" spans="1:9" ht="38.25" customHeight="1">
      <c r="A15" s="2">
        <v>3</v>
      </c>
      <c r="B15" s="44" t="s">
        <v>17</v>
      </c>
      <c r="C15" s="44"/>
      <c r="D15" s="44"/>
      <c r="E15" s="44"/>
      <c r="F15" s="44"/>
      <c r="G15" s="44"/>
    </row>
    <row r="16" spans="1:9" ht="24.75" customHeight="1">
      <c r="A16" s="23"/>
      <c r="B16" s="37"/>
      <c r="C16" s="37"/>
      <c r="D16" s="37"/>
      <c r="E16" s="37"/>
      <c r="F16" s="37"/>
      <c r="G16" s="37"/>
    </row>
    <row r="17" spans="1:7" ht="24.75" customHeight="1">
      <c r="A17" s="23"/>
      <c r="B17" s="37"/>
      <c r="C17" s="37"/>
      <c r="D17" s="37"/>
      <c r="E17" s="37"/>
      <c r="F17" s="37"/>
      <c r="G17" s="37"/>
    </row>
    <row r="18" spans="1:7" ht="24.75" customHeight="1">
      <c r="A18" s="23"/>
      <c r="B18" s="37"/>
      <c r="C18" s="37"/>
      <c r="D18" s="37"/>
      <c r="E18" s="37"/>
      <c r="F18" s="37"/>
      <c r="G18" s="37"/>
    </row>
    <row r="19" spans="1:7" ht="24.75" customHeight="1">
      <c r="A19" s="23"/>
      <c r="B19" s="37"/>
      <c r="C19" s="37"/>
      <c r="D19" s="37"/>
      <c r="E19" s="37"/>
      <c r="F19" s="37"/>
      <c r="G19" s="37"/>
    </row>
  </sheetData>
  <protectedRanges>
    <protectedRange sqref="B11:E11 B16:E16 B18:E19" name="Range3_1_2"/>
    <protectedRange sqref="B14:E14 B15:E15" name="Range3_1_2_3_1"/>
  </protectedRanges>
  <mergeCells count="16">
    <mergeCell ref="C3:E3"/>
    <mergeCell ref="F5:G5"/>
    <mergeCell ref="F6:G6"/>
    <mergeCell ref="C6:E6"/>
    <mergeCell ref="C4:E5"/>
    <mergeCell ref="A11:A13"/>
    <mergeCell ref="B11:G13"/>
    <mergeCell ref="F7:G7"/>
    <mergeCell ref="B19:G19"/>
    <mergeCell ref="B9:G9"/>
    <mergeCell ref="B10:G10"/>
    <mergeCell ref="B14:G14"/>
    <mergeCell ref="B15:G15"/>
    <mergeCell ref="B16:G16"/>
    <mergeCell ref="B17:G17"/>
    <mergeCell ref="B18:G18"/>
  </mergeCells>
  <printOptions horizontalCentered="1"/>
  <pageMargins left="0.70866141732283472" right="0.70866141732283472" top="0.39370078740157483" bottom="0.39370078740157483" header="0.31496062992125984" footer="0.31496062992125984"/>
  <pageSetup scale="69" fitToHeight="0" orientation="portrait" r:id="rId1"/>
  <headerFooter>
    <oddFooter>&amp;R
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BC30F-5A3F-4E89-BEC0-39D4A447AFC3}">
  <sheetPr>
    <tabColor rgb="FFFFFFCC"/>
    <pageSetUpPr fitToPage="1"/>
  </sheetPr>
  <dimension ref="A1:J53"/>
  <sheetViews>
    <sheetView showGridLines="0" topLeftCell="A7" zoomScaleNormal="100" zoomScaleSheetLayoutView="100" workbookViewId="0">
      <selection activeCell="I17" sqref="I17"/>
    </sheetView>
  </sheetViews>
  <sheetFormatPr baseColWidth="10" defaultColWidth="11.44140625" defaultRowHeight="13.8"/>
  <cols>
    <col min="1" max="1" width="21.44140625" style="49" customWidth="1"/>
    <col min="2" max="2" width="11.88671875" style="49" customWidth="1"/>
    <col min="3" max="3" width="41.44140625" style="49" customWidth="1"/>
    <col min="4" max="4" width="8.5546875" style="49" customWidth="1"/>
    <col min="5" max="5" width="15" style="49" customWidth="1"/>
    <col min="6" max="6" width="8.6640625" style="49" customWidth="1"/>
    <col min="7" max="7" width="22.44140625" style="168" customWidth="1"/>
    <col min="8" max="8" width="13.5546875" style="200" customWidth="1"/>
    <col min="9" max="9" width="13.77734375" style="200" customWidth="1"/>
    <col min="10" max="16384" width="11.44140625" style="49"/>
  </cols>
  <sheetData>
    <row r="1" spans="1:10" ht="13.5" customHeight="1">
      <c r="G1" s="59"/>
    </row>
    <row r="2" spans="1:10" ht="19.5" customHeight="1">
      <c r="G2" s="59"/>
    </row>
    <row r="3" spans="1:10" ht="18.75" customHeight="1">
      <c r="B3" s="50"/>
      <c r="C3" s="51" t="s">
        <v>0</v>
      </c>
      <c r="D3" s="51"/>
      <c r="E3" s="51"/>
      <c r="F3" s="52"/>
      <c r="G3" s="158"/>
    </row>
    <row r="4" spans="1:10" ht="21" customHeight="1">
      <c r="C4" s="54" t="str">
        <f>Cover!D4</f>
        <v>Owens T2 Rebuilt Detailed Engineering</v>
      </c>
      <c r="D4" s="54"/>
      <c r="E4" s="54"/>
      <c r="F4" s="55"/>
      <c r="G4" s="158"/>
    </row>
    <row r="5" spans="1:10" ht="24" customHeight="1">
      <c r="B5" s="55"/>
      <c r="C5" s="54"/>
      <c r="D5" s="54"/>
      <c r="E5" s="54"/>
      <c r="F5" s="56" t="s">
        <v>23</v>
      </c>
      <c r="G5" s="56"/>
    </row>
    <row r="6" spans="1:10" ht="13.5" customHeight="1">
      <c r="B6" s="50"/>
      <c r="C6" s="57" t="s">
        <v>171</v>
      </c>
      <c r="D6" s="57"/>
      <c r="E6" s="57"/>
      <c r="F6" s="56" t="s">
        <v>2</v>
      </c>
      <c r="G6" s="56"/>
    </row>
    <row r="7" spans="1:10" ht="13.5" customHeight="1">
      <c r="B7" s="50"/>
      <c r="C7" s="50" t="s">
        <v>3</v>
      </c>
      <c r="D7" s="53"/>
      <c r="E7" s="53"/>
      <c r="F7" s="58" t="s">
        <v>132</v>
      </c>
      <c r="G7" s="58"/>
    </row>
    <row r="8" spans="1:10">
      <c r="B8" s="50"/>
      <c r="C8" s="50"/>
      <c r="D8" s="50"/>
      <c r="E8" s="50"/>
      <c r="F8" s="59"/>
      <c r="G8" s="60" t="s">
        <v>199</v>
      </c>
    </row>
    <row r="9" spans="1:10" ht="15.75" customHeight="1">
      <c r="A9" s="61" t="s">
        <v>137</v>
      </c>
      <c r="B9" s="62" t="s">
        <v>8</v>
      </c>
      <c r="C9" s="62"/>
      <c r="D9" s="62"/>
      <c r="E9" s="62"/>
      <c r="F9" s="63" t="s">
        <v>18</v>
      </c>
      <c r="G9" s="159" t="s">
        <v>19</v>
      </c>
    </row>
    <row r="10" spans="1:10" ht="30" customHeight="1">
      <c r="A10" s="64"/>
      <c r="B10" s="65" t="s">
        <v>88</v>
      </c>
      <c r="C10" s="66"/>
      <c r="D10" s="66"/>
      <c r="E10" s="67"/>
      <c r="F10" s="61"/>
      <c r="G10" s="160"/>
    </row>
    <row r="11" spans="1:10">
      <c r="A11" s="68">
        <v>1</v>
      </c>
      <c r="B11" s="69" t="s">
        <v>20</v>
      </c>
      <c r="C11" s="70"/>
      <c r="D11" s="70"/>
      <c r="E11" s="70"/>
      <c r="F11" s="71"/>
      <c r="G11" s="161"/>
    </row>
    <row r="12" spans="1:10" ht="160.05000000000001" customHeight="1">
      <c r="A12" s="64">
        <v>1.1000000000000001</v>
      </c>
      <c r="B12" s="72" t="s">
        <v>179</v>
      </c>
      <c r="C12" s="72"/>
      <c r="D12" s="72"/>
      <c r="E12" s="72"/>
      <c r="F12" s="64" t="s">
        <v>123</v>
      </c>
      <c r="G12" s="162">
        <v>9367.89</v>
      </c>
      <c r="H12" s="200">
        <v>211.84</v>
      </c>
      <c r="I12" s="200">
        <f>ROUND(G12*H12,2)</f>
        <v>1984493.82</v>
      </c>
      <c r="J12" s="73"/>
    </row>
    <row r="13" spans="1:10">
      <c r="A13" s="64"/>
      <c r="B13" s="74" t="s">
        <v>24</v>
      </c>
      <c r="C13" s="74"/>
      <c r="D13" s="74"/>
      <c r="E13" s="74"/>
      <c r="F13" s="64" t="s">
        <v>123</v>
      </c>
      <c r="G13" s="163">
        <v>549.51475800000003</v>
      </c>
    </row>
    <row r="14" spans="1:10">
      <c r="A14" s="64"/>
      <c r="B14" s="74" t="s">
        <v>25</v>
      </c>
      <c r="C14" s="74"/>
      <c r="D14" s="74"/>
      <c r="E14" s="74"/>
      <c r="F14" s="64" t="s">
        <v>123</v>
      </c>
      <c r="G14" s="163">
        <v>1976.75478</v>
      </c>
    </row>
    <row r="15" spans="1:10">
      <c r="A15" s="64"/>
      <c r="B15" s="74" t="s">
        <v>26</v>
      </c>
      <c r="C15" s="74"/>
      <c r="D15" s="74"/>
      <c r="E15" s="74"/>
      <c r="F15" s="64" t="s">
        <v>123</v>
      </c>
      <c r="G15" s="164">
        <v>793.70357760000024</v>
      </c>
    </row>
    <row r="16" spans="1:10">
      <c r="A16" s="64"/>
      <c r="B16" s="74" t="s">
        <v>27</v>
      </c>
      <c r="C16" s="74"/>
      <c r="D16" s="74"/>
      <c r="E16" s="74"/>
      <c r="F16" s="64" t="s">
        <v>123</v>
      </c>
      <c r="G16" s="165">
        <v>6047.9142240500014</v>
      </c>
    </row>
    <row r="17" spans="1:9" ht="15" customHeight="1">
      <c r="A17" s="75"/>
      <c r="B17" s="76" t="s">
        <v>208</v>
      </c>
      <c r="C17" s="76"/>
      <c r="D17" s="76"/>
      <c r="E17" s="76"/>
      <c r="F17" s="75"/>
      <c r="G17" s="166"/>
      <c r="I17" s="200">
        <f>SUM(I12:I16)</f>
        <v>1984493.82</v>
      </c>
    </row>
    <row r="18" spans="1:9" ht="15" customHeight="1">
      <c r="A18" s="75"/>
      <c r="B18" s="76"/>
      <c r="C18" s="76"/>
      <c r="D18" s="76"/>
      <c r="E18" s="76"/>
      <c r="F18" s="75"/>
      <c r="G18" s="166"/>
    </row>
    <row r="19" spans="1:9" ht="15" customHeight="1">
      <c r="A19" s="75"/>
      <c r="B19" s="76"/>
      <c r="C19" s="76"/>
      <c r="D19" s="76"/>
      <c r="E19" s="76"/>
      <c r="F19" s="75"/>
      <c r="G19" s="166"/>
    </row>
    <row r="20" spans="1:9" ht="15" customHeight="1">
      <c r="A20" s="75"/>
      <c r="B20" s="76"/>
      <c r="C20" s="76"/>
      <c r="D20" s="76"/>
      <c r="E20" s="76"/>
      <c r="F20" s="75"/>
      <c r="G20" s="166"/>
    </row>
    <row r="21" spans="1:9" ht="15" customHeight="1">
      <c r="A21" s="75"/>
      <c r="B21" s="77"/>
      <c r="C21" s="77"/>
      <c r="D21" s="77"/>
      <c r="E21" s="77"/>
      <c r="F21" s="75"/>
      <c r="G21" s="166"/>
    </row>
    <row r="22" spans="1:9" ht="15" customHeight="1">
      <c r="A22" s="75"/>
      <c r="B22" s="76"/>
      <c r="C22" s="76"/>
      <c r="D22" s="76"/>
      <c r="E22" s="76"/>
      <c r="F22" s="75"/>
      <c r="G22" s="166"/>
    </row>
    <row r="23" spans="1:9" ht="15" customHeight="1">
      <c r="A23" s="75"/>
      <c r="B23" s="78"/>
      <c r="C23" s="78"/>
      <c r="D23" s="78"/>
      <c r="E23" s="78"/>
      <c r="F23" s="75"/>
      <c r="G23" s="167"/>
    </row>
    <row r="24" spans="1:9" ht="14.4" customHeight="1">
      <c r="A24" s="75"/>
      <c r="B24" s="78"/>
      <c r="C24" s="78"/>
      <c r="D24" s="78"/>
      <c r="E24" s="78"/>
      <c r="F24" s="75"/>
      <c r="G24" s="167"/>
    </row>
    <row r="25" spans="1:9" ht="14.4" customHeight="1">
      <c r="A25" s="75"/>
      <c r="B25" s="78"/>
      <c r="C25" s="78"/>
      <c r="D25" s="78"/>
      <c r="E25" s="78"/>
      <c r="F25" s="75"/>
      <c r="G25" s="167"/>
    </row>
    <row r="26" spans="1:9" ht="14.4" customHeight="1">
      <c r="A26" s="75"/>
      <c r="B26" s="78"/>
      <c r="C26" s="78"/>
      <c r="D26" s="78"/>
      <c r="E26" s="78"/>
      <c r="F26" s="75"/>
      <c r="G26" s="167"/>
    </row>
    <row r="27" spans="1:9" ht="14.4" customHeight="1">
      <c r="A27" s="75"/>
      <c r="B27" s="78"/>
      <c r="C27" s="78"/>
      <c r="D27" s="78"/>
      <c r="E27" s="78"/>
      <c r="F27" s="75"/>
      <c r="G27" s="167"/>
    </row>
    <row r="28" spans="1:9" ht="14.4" customHeight="1">
      <c r="A28" s="75"/>
      <c r="B28" s="78"/>
      <c r="C28" s="78"/>
      <c r="D28" s="78"/>
      <c r="E28" s="78"/>
      <c r="F28" s="75"/>
      <c r="G28" s="167"/>
    </row>
    <row r="29" spans="1:9">
      <c r="A29" s="75"/>
      <c r="B29" s="78"/>
      <c r="C29" s="78"/>
      <c r="D29" s="78"/>
      <c r="E29" s="78"/>
      <c r="F29" s="75"/>
      <c r="G29" s="167"/>
    </row>
    <row r="30" spans="1:9">
      <c r="A30" s="75"/>
      <c r="B30" s="78"/>
      <c r="C30" s="78"/>
      <c r="D30" s="78"/>
      <c r="E30" s="78"/>
      <c r="F30" s="75"/>
      <c r="G30" s="167"/>
    </row>
    <row r="31" spans="1:9">
      <c r="A31" s="75"/>
      <c r="B31" s="78"/>
      <c r="C31" s="78"/>
      <c r="D31" s="78"/>
      <c r="E31" s="78"/>
      <c r="F31" s="75"/>
      <c r="G31" s="167"/>
    </row>
    <row r="32" spans="1:9">
      <c r="A32" s="75"/>
      <c r="B32" s="78"/>
      <c r="C32" s="78"/>
      <c r="D32" s="78"/>
      <c r="E32" s="78"/>
      <c r="F32" s="75"/>
      <c r="G32" s="167"/>
    </row>
    <row r="33" spans="1:7">
      <c r="A33" s="75"/>
      <c r="B33" s="78"/>
      <c r="C33" s="78"/>
      <c r="D33" s="78"/>
      <c r="E33" s="78"/>
      <c r="F33" s="75"/>
      <c r="G33" s="167"/>
    </row>
    <row r="34" spans="1:7">
      <c r="A34" s="75"/>
      <c r="B34" s="78"/>
      <c r="C34" s="78"/>
      <c r="D34" s="78"/>
      <c r="E34" s="78"/>
      <c r="F34" s="75"/>
      <c r="G34" s="167"/>
    </row>
    <row r="35" spans="1:7">
      <c r="A35" s="75"/>
      <c r="B35" s="78"/>
      <c r="C35" s="78"/>
      <c r="D35" s="78"/>
      <c r="E35" s="78"/>
      <c r="F35" s="75"/>
      <c r="G35" s="167"/>
    </row>
    <row r="36" spans="1:7">
      <c r="A36" s="75"/>
      <c r="B36" s="78"/>
      <c r="C36" s="78"/>
      <c r="D36" s="78"/>
      <c r="E36" s="78"/>
      <c r="F36" s="75"/>
      <c r="G36" s="167"/>
    </row>
    <row r="37" spans="1:7">
      <c r="A37" s="75"/>
      <c r="B37" s="78"/>
      <c r="C37" s="78"/>
      <c r="D37" s="78"/>
      <c r="E37" s="78"/>
      <c r="F37" s="75"/>
      <c r="G37" s="167"/>
    </row>
    <row r="38" spans="1:7">
      <c r="A38" s="75"/>
      <c r="B38" s="78"/>
      <c r="C38" s="78"/>
      <c r="D38" s="78"/>
      <c r="E38" s="78"/>
      <c r="F38" s="75"/>
      <c r="G38" s="167"/>
    </row>
    <row r="39" spans="1:7">
      <c r="A39" s="75"/>
      <c r="B39" s="78"/>
      <c r="C39" s="78"/>
      <c r="D39" s="78"/>
      <c r="E39" s="78"/>
      <c r="F39" s="75"/>
      <c r="G39" s="167"/>
    </row>
    <row r="40" spans="1:7">
      <c r="A40" s="75"/>
      <c r="B40" s="78"/>
      <c r="C40" s="78"/>
      <c r="D40" s="78"/>
      <c r="E40" s="78"/>
      <c r="F40" s="75"/>
      <c r="G40" s="167"/>
    </row>
    <row r="41" spans="1:7">
      <c r="A41" s="75"/>
      <c r="B41" s="78"/>
      <c r="C41" s="78"/>
      <c r="D41" s="78"/>
      <c r="E41" s="78"/>
      <c r="F41" s="75"/>
      <c r="G41" s="167"/>
    </row>
    <row r="42" spans="1:7">
      <c r="A42" s="75"/>
      <c r="B42" s="78"/>
      <c r="C42" s="78"/>
      <c r="D42" s="78"/>
      <c r="E42" s="78"/>
      <c r="F42" s="75"/>
      <c r="G42" s="167"/>
    </row>
    <row r="43" spans="1:7">
      <c r="A43" s="75"/>
      <c r="B43" s="78"/>
      <c r="C43" s="78"/>
      <c r="D43" s="78"/>
      <c r="E43" s="78"/>
      <c r="F43" s="75"/>
      <c r="G43" s="167"/>
    </row>
    <row r="44" spans="1:7">
      <c r="A44" s="75"/>
      <c r="B44" s="78"/>
      <c r="C44" s="78"/>
      <c r="D44" s="78"/>
      <c r="E44" s="78"/>
      <c r="F44" s="75"/>
      <c r="G44" s="167"/>
    </row>
    <row r="45" spans="1:7">
      <c r="A45" s="75"/>
      <c r="B45" s="78"/>
      <c r="C45" s="78"/>
      <c r="D45" s="78"/>
      <c r="E45" s="78"/>
      <c r="F45" s="75"/>
      <c r="G45" s="167"/>
    </row>
    <row r="46" spans="1:7">
      <c r="A46" s="75"/>
      <c r="B46" s="78"/>
      <c r="C46" s="78"/>
      <c r="D46" s="78"/>
      <c r="E46" s="78"/>
      <c r="F46" s="75"/>
      <c r="G46" s="167"/>
    </row>
    <row r="47" spans="1:7">
      <c r="A47" s="75"/>
      <c r="B47" s="78"/>
      <c r="C47" s="78"/>
      <c r="D47" s="78"/>
      <c r="E47" s="78"/>
      <c r="F47" s="75"/>
      <c r="G47" s="167"/>
    </row>
    <row r="48" spans="1:7">
      <c r="A48" s="75"/>
      <c r="B48" s="78"/>
      <c r="C48" s="78"/>
      <c r="D48" s="78"/>
      <c r="E48" s="78"/>
      <c r="F48" s="75"/>
      <c r="G48" s="167"/>
    </row>
    <row r="49" spans="1:7">
      <c r="A49" s="75"/>
      <c r="B49" s="78"/>
      <c r="C49" s="78"/>
      <c r="D49" s="78"/>
      <c r="E49" s="78"/>
      <c r="F49" s="75"/>
      <c r="G49" s="167"/>
    </row>
    <row r="50" spans="1:7">
      <c r="A50" s="75"/>
      <c r="B50" s="78"/>
      <c r="C50" s="78"/>
      <c r="D50" s="78"/>
      <c r="E50" s="78"/>
      <c r="F50" s="75"/>
      <c r="G50" s="167"/>
    </row>
    <row r="51" spans="1:7">
      <c r="A51" s="75"/>
      <c r="B51" s="78"/>
      <c r="C51" s="78"/>
      <c r="D51" s="78"/>
      <c r="E51" s="78"/>
      <c r="F51" s="75"/>
      <c r="G51" s="167"/>
    </row>
    <row r="52" spans="1:7">
      <c r="A52" s="75"/>
      <c r="B52" s="78"/>
      <c r="C52" s="78"/>
      <c r="D52" s="78"/>
      <c r="E52" s="78"/>
      <c r="F52" s="75"/>
      <c r="G52" s="167"/>
    </row>
    <row r="53" spans="1:7">
      <c r="A53" s="75"/>
      <c r="B53" s="78"/>
      <c r="C53" s="78"/>
      <c r="D53" s="78"/>
      <c r="E53" s="78"/>
      <c r="F53" s="75"/>
      <c r="G53" s="167"/>
    </row>
  </sheetData>
  <protectedRanges>
    <protectedRange sqref="B12:E24" name="Range3_1"/>
  </protectedRanges>
  <mergeCells count="51">
    <mergeCell ref="F7:G7"/>
    <mergeCell ref="C3:E3"/>
    <mergeCell ref="C4:E5"/>
    <mergeCell ref="F5:G5"/>
    <mergeCell ref="C6:E6"/>
    <mergeCell ref="F6:G6"/>
    <mergeCell ref="B19:E19"/>
    <mergeCell ref="B9:E9"/>
    <mergeCell ref="B10:E10"/>
    <mergeCell ref="B11:E11"/>
    <mergeCell ref="B12:E12"/>
    <mergeCell ref="B13:E13"/>
    <mergeCell ref="B14:E14"/>
    <mergeCell ref="B15:E15"/>
    <mergeCell ref="B16:E16"/>
    <mergeCell ref="B17:E17"/>
    <mergeCell ref="B18:E18"/>
    <mergeCell ref="B31:E31"/>
    <mergeCell ref="B20:E20"/>
    <mergeCell ref="B21:E21"/>
    <mergeCell ref="B22:E22"/>
    <mergeCell ref="B23:E23"/>
    <mergeCell ref="B24:E24"/>
    <mergeCell ref="B25:E25"/>
    <mergeCell ref="B26:E26"/>
    <mergeCell ref="B27:E27"/>
    <mergeCell ref="B28:E28"/>
    <mergeCell ref="B29:E29"/>
    <mergeCell ref="B30:E30"/>
    <mergeCell ref="B43:E43"/>
    <mergeCell ref="B32:E32"/>
    <mergeCell ref="B33:E33"/>
    <mergeCell ref="B34:E34"/>
    <mergeCell ref="B35:E35"/>
    <mergeCell ref="B36:E36"/>
    <mergeCell ref="B37:E37"/>
    <mergeCell ref="B38:E38"/>
    <mergeCell ref="B39:E39"/>
    <mergeCell ref="B40:E40"/>
    <mergeCell ref="B41:E41"/>
    <mergeCell ref="B42:E42"/>
    <mergeCell ref="B50:E50"/>
    <mergeCell ref="B51:E51"/>
    <mergeCell ref="B52:E52"/>
    <mergeCell ref="B53:E53"/>
    <mergeCell ref="B44:E44"/>
    <mergeCell ref="B45:E45"/>
    <mergeCell ref="B46:E46"/>
    <mergeCell ref="B47:E47"/>
    <mergeCell ref="B48:E48"/>
    <mergeCell ref="B49:E49"/>
  </mergeCells>
  <printOptions horizontalCentered="1"/>
  <pageMargins left="0.70866141732283472" right="0.70866141732283472" top="0.39370078740157483" bottom="0.39370078740157483" header="0.31496062992125984" footer="0.31496062992125984"/>
  <pageSetup scale="69" fitToHeight="0" orientation="portrait" r:id="rId1"/>
  <headerFooter>
    <oddFooter>&amp;R
Página &amp;P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F34DB-DC7D-44F5-BAFC-5D38DC9018A6}">
  <sheetPr>
    <tabColor rgb="FFFFFFCC"/>
    <pageSetUpPr fitToPage="1"/>
  </sheetPr>
  <dimension ref="A1:I26"/>
  <sheetViews>
    <sheetView showGridLines="0" topLeftCell="A10" zoomScaleNormal="100" zoomScaleSheetLayoutView="100" workbookViewId="0">
      <selection activeCell="G12" sqref="G12"/>
    </sheetView>
  </sheetViews>
  <sheetFormatPr baseColWidth="10" defaultColWidth="11.44140625" defaultRowHeight="13.8"/>
  <cols>
    <col min="1" max="1" width="21.44140625" style="49" customWidth="1"/>
    <col min="2" max="2" width="11.88671875" style="49" customWidth="1"/>
    <col min="3" max="3" width="41.44140625" style="49" customWidth="1"/>
    <col min="4" max="4" width="8.5546875" style="49" customWidth="1"/>
    <col min="5" max="5" width="15" style="49" customWidth="1"/>
    <col min="6" max="6" width="8.6640625" style="49" customWidth="1"/>
    <col min="7" max="7" width="22.44140625" style="168" customWidth="1"/>
    <col min="8" max="8" width="13.5546875" style="200" customWidth="1"/>
    <col min="9" max="9" width="13.77734375" style="200" customWidth="1"/>
    <col min="10" max="16384" width="11.44140625" style="49"/>
  </cols>
  <sheetData>
    <row r="1" spans="1:9" ht="13.5" customHeight="1">
      <c r="G1" s="59"/>
    </row>
    <row r="2" spans="1:9" ht="19.5" customHeight="1">
      <c r="G2" s="59"/>
    </row>
    <row r="3" spans="1:9" ht="18.75" customHeight="1">
      <c r="B3" s="50"/>
      <c r="C3" s="51" t="s">
        <v>0</v>
      </c>
      <c r="D3" s="51"/>
      <c r="E3" s="51"/>
      <c r="F3" s="52"/>
      <c r="G3" s="158"/>
    </row>
    <row r="4" spans="1:9" ht="21" customHeight="1">
      <c r="C4" s="54" t="str">
        <f>Cover!D4</f>
        <v>Owens T2 Rebuilt Detailed Engineering</v>
      </c>
      <c r="D4" s="54"/>
      <c r="E4" s="54"/>
      <c r="F4" s="55"/>
      <c r="G4" s="158"/>
    </row>
    <row r="5" spans="1:9" ht="24" customHeight="1">
      <c r="B5" s="55"/>
      <c r="C5" s="54"/>
      <c r="D5" s="54"/>
      <c r="E5" s="54"/>
      <c r="F5" s="56" t="s">
        <v>23</v>
      </c>
      <c r="G5" s="56"/>
    </row>
    <row r="6" spans="1:9" ht="13.5" customHeight="1">
      <c r="B6" s="50"/>
      <c r="C6" s="57" t="s">
        <v>171</v>
      </c>
      <c r="D6" s="57"/>
      <c r="E6" s="57"/>
      <c r="F6" s="56" t="s">
        <v>2</v>
      </c>
      <c r="G6" s="56"/>
    </row>
    <row r="7" spans="1:9" ht="13.5" customHeight="1">
      <c r="B7" s="50"/>
      <c r="C7" s="50" t="s">
        <v>3</v>
      </c>
      <c r="D7" s="53"/>
      <c r="E7" s="53"/>
      <c r="F7" s="58" t="s">
        <v>132</v>
      </c>
      <c r="G7" s="58"/>
    </row>
    <row r="8" spans="1:9">
      <c r="B8" s="50"/>
      <c r="C8" s="50"/>
      <c r="D8" s="50"/>
      <c r="E8" s="50"/>
      <c r="F8" s="59"/>
      <c r="G8" s="60" t="s">
        <v>199</v>
      </c>
    </row>
    <row r="9" spans="1:9" ht="15.75" customHeight="1">
      <c r="A9" s="61" t="s">
        <v>137</v>
      </c>
      <c r="B9" s="62" t="s">
        <v>8</v>
      </c>
      <c r="C9" s="62"/>
      <c r="D9" s="62"/>
      <c r="E9" s="62"/>
      <c r="F9" s="63" t="s">
        <v>18</v>
      </c>
      <c r="G9" s="159" t="s">
        <v>19</v>
      </c>
    </row>
    <row r="10" spans="1:9" ht="50.1" customHeight="1">
      <c r="A10" s="64"/>
      <c r="B10" s="65" t="s">
        <v>86</v>
      </c>
      <c r="C10" s="66"/>
      <c r="D10" s="66"/>
      <c r="E10" s="67"/>
      <c r="F10" s="61"/>
      <c r="G10" s="160"/>
    </row>
    <row r="11" spans="1:9">
      <c r="A11" s="68">
        <v>1</v>
      </c>
      <c r="B11" s="69" t="s">
        <v>87</v>
      </c>
      <c r="C11" s="70"/>
      <c r="D11" s="70"/>
      <c r="E11" s="70"/>
      <c r="F11" s="71"/>
      <c r="G11" s="161"/>
    </row>
    <row r="12" spans="1:9" ht="175.05" customHeight="1">
      <c r="A12" s="64">
        <v>1.1000000000000001</v>
      </c>
      <c r="B12" s="72" t="s">
        <v>180</v>
      </c>
      <c r="C12" s="72"/>
      <c r="D12" s="72"/>
      <c r="E12" s="72"/>
      <c r="F12" s="64" t="s">
        <v>123</v>
      </c>
      <c r="G12" s="179">
        <v>1316.56</v>
      </c>
      <c r="H12" s="200">
        <v>276.36</v>
      </c>
      <c r="I12" s="200">
        <f>ROUND(G12*H12,2)</f>
        <v>363844.52</v>
      </c>
    </row>
    <row r="13" spans="1:9" ht="15" customHeight="1">
      <c r="A13" s="64"/>
      <c r="B13" s="74" t="s">
        <v>30</v>
      </c>
      <c r="C13" s="74"/>
      <c r="D13" s="74"/>
      <c r="E13" s="74"/>
      <c r="F13" s="64" t="s">
        <v>123</v>
      </c>
      <c r="G13" s="163">
        <v>545.13461500000017</v>
      </c>
    </row>
    <row r="14" spans="1:9" ht="15" customHeight="1">
      <c r="A14" s="64"/>
      <c r="B14" s="74" t="s">
        <v>31</v>
      </c>
      <c r="C14" s="74"/>
      <c r="D14" s="74"/>
      <c r="E14" s="74"/>
      <c r="F14" s="64" t="s">
        <v>123</v>
      </c>
      <c r="G14" s="163">
        <v>79.270838600000005</v>
      </c>
    </row>
    <row r="15" spans="1:9" ht="15" customHeight="1">
      <c r="A15" s="64"/>
      <c r="B15" s="74" t="s">
        <v>32</v>
      </c>
      <c r="C15" s="74"/>
      <c r="D15" s="74"/>
      <c r="E15" s="74"/>
      <c r="F15" s="64" t="s">
        <v>123</v>
      </c>
      <c r="G15" s="164">
        <v>481.79052521999989</v>
      </c>
    </row>
    <row r="16" spans="1:9" ht="15" customHeight="1">
      <c r="A16" s="64"/>
      <c r="B16" s="74" t="s">
        <v>33</v>
      </c>
      <c r="C16" s="74"/>
      <c r="D16" s="74"/>
      <c r="E16" s="74"/>
      <c r="F16" s="64" t="s">
        <v>123</v>
      </c>
      <c r="G16" s="165">
        <v>210.36895190999999</v>
      </c>
    </row>
    <row r="17" spans="1:9">
      <c r="A17" s="75"/>
      <c r="B17" s="76" t="s">
        <v>208</v>
      </c>
      <c r="C17" s="76"/>
      <c r="D17" s="76"/>
      <c r="E17" s="76"/>
      <c r="F17" s="75"/>
      <c r="G17" s="166"/>
      <c r="I17" s="200">
        <f>SUM(I12:I16)</f>
        <v>363844.52</v>
      </c>
    </row>
    <row r="18" spans="1:9">
      <c r="A18" s="75"/>
      <c r="B18" s="76"/>
      <c r="C18" s="76"/>
      <c r="D18" s="76"/>
      <c r="E18" s="76"/>
      <c r="F18" s="75"/>
      <c r="G18" s="166"/>
    </row>
    <row r="19" spans="1:9">
      <c r="A19" s="75"/>
      <c r="B19" s="76"/>
      <c r="C19" s="76"/>
      <c r="D19" s="76"/>
      <c r="E19" s="76"/>
      <c r="F19" s="75"/>
      <c r="G19" s="166"/>
    </row>
    <row r="20" spans="1:9">
      <c r="A20" s="75"/>
      <c r="B20" s="76"/>
      <c r="C20" s="76"/>
      <c r="D20" s="76"/>
      <c r="E20" s="76"/>
      <c r="F20" s="75"/>
      <c r="G20" s="166"/>
    </row>
    <row r="21" spans="1:9">
      <c r="A21" s="75"/>
      <c r="B21" s="77"/>
      <c r="C21" s="77"/>
      <c r="D21" s="77"/>
      <c r="E21" s="77"/>
      <c r="F21" s="75"/>
      <c r="G21" s="166"/>
    </row>
    <row r="22" spans="1:9">
      <c r="A22" s="75"/>
      <c r="B22" s="76"/>
      <c r="C22" s="76"/>
      <c r="D22" s="76"/>
      <c r="E22" s="76"/>
      <c r="F22" s="75"/>
      <c r="G22" s="166"/>
    </row>
    <row r="23" spans="1:9">
      <c r="A23" s="75"/>
      <c r="B23" s="78"/>
      <c r="C23" s="78"/>
      <c r="D23" s="78"/>
      <c r="E23" s="78"/>
      <c r="F23" s="75"/>
      <c r="G23" s="167"/>
    </row>
    <row r="24" spans="1:9">
      <c r="A24" s="75"/>
      <c r="B24" s="78"/>
      <c r="C24" s="78"/>
      <c r="D24" s="78"/>
      <c r="E24" s="78"/>
      <c r="F24" s="75"/>
      <c r="G24" s="167"/>
    </row>
    <row r="25" spans="1:9">
      <c r="A25" s="146"/>
      <c r="B25" s="76"/>
      <c r="C25" s="76"/>
      <c r="D25" s="76"/>
      <c r="E25" s="76"/>
      <c r="F25" s="146"/>
      <c r="G25" s="194"/>
    </row>
    <row r="26" spans="1:9">
      <c r="A26" s="146"/>
      <c r="B26" s="76"/>
      <c r="C26" s="76"/>
      <c r="D26" s="76"/>
      <c r="E26" s="76"/>
      <c r="F26" s="146"/>
      <c r="G26" s="194"/>
    </row>
  </sheetData>
  <protectedRanges>
    <protectedRange sqref="B12:E24" name="Range3_1"/>
  </protectedRanges>
  <mergeCells count="26">
    <mergeCell ref="B14:E14"/>
    <mergeCell ref="C3:E3"/>
    <mergeCell ref="C4:E5"/>
    <mergeCell ref="F5:G5"/>
    <mergeCell ref="C6:E6"/>
    <mergeCell ref="F6:G6"/>
    <mergeCell ref="F7:G7"/>
    <mergeCell ref="B9:E9"/>
    <mergeCell ref="B10:E10"/>
    <mergeCell ref="B11:E11"/>
    <mergeCell ref="B12:E12"/>
    <mergeCell ref="B13:E13"/>
    <mergeCell ref="A25:A26"/>
    <mergeCell ref="B25:E26"/>
    <mergeCell ref="B15:E15"/>
    <mergeCell ref="B16:E16"/>
    <mergeCell ref="B17:E17"/>
    <mergeCell ref="B18:E18"/>
    <mergeCell ref="B19:E19"/>
    <mergeCell ref="B20:E20"/>
    <mergeCell ref="F25:F26"/>
    <mergeCell ref="G25:G26"/>
    <mergeCell ref="B21:E21"/>
    <mergeCell ref="B22:E22"/>
    <mergeCell ref="B23:E23"/>
    <mergeCell ref="B24:E24"/>
  </mergeCells>
  <printOptions horizontalCentered="1"/>
  <pageMargins left="0.70866141732283472" right="0.70866141732283472" top="0.39370078740157483" bottom="0.39370078740157483" header="0.31496062992125984" footer="0.31496062992125984"/>
  <pageSetup scale="69" fitToHeight="0" orientation="portrait" r:id="rId1"/>
  <headerFooter>
    <oddFooter>&amp;R
Página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004EB-1526-40DE-B225-243F21526615}">
  <sheetPr>
    <tabColor rgb="FFFFFFCC"/>
    <pageSetUpPr fitToPage="1"/>
  </sheetPr>
  <dimension ref="A1:N118"/>
  <sheetViews>
    <sheetView showGridLines="0" topLeftCell="A72" zoomScaleNormal="100" zoomScaleSheetLayoutView="100" workbookViewId="0">
      <selection activeCell="I75" sqref="I75"/>
    </sheetView>
  </sheetViews>
  <sheetFormatPr baseColWidth="10" defaultColWidth="11.44140625" defaultRowHeight="13.8"/>
  <cols>
    <col min="1" max="1" width="21.44140625" style="49" customWidth="1"/>
    <col min="2" max="2" width="11.88671875" style="49" customWidth="1"/>
    <col min="3" max="3" width="41.44140625" style="49" customWidth="1"/>
    <col min="4" max="4" width="8.5546875" style="49" customWidth="1"/>
    <col min="5" max="5" width="15" style="49" customWidth="1"/>
    <col min="6" max="6" width="8.6640625" style="49" customWidth="1"/>
    <col min="7" max="7" width="22.44140625" style="168" customWidth="1"/>
    <col min="8" max="8" width="13.5546875" style="200" customWidth="1"/>
    <col min="9" max="9" width="14.5546875" style="200" bestFit="1" customWidth="1"/>
    <col min="10" max="16384" width="11.44140625" style="49"/>
  </cols>
  <sheetData>
    <row r="1" spans="1:9" ht="13.5" customHeight="1">
      <c r="G1" s="59"/>
    </row>
    <row r="2" spans="1:9" ht="19.5" customHeight="1">
      <c r="G2" s="59"/>
    </row>
    <row r="3" spans="1:9" ht="18.75" customHeight="1">
      <c r="B3" s="50"/>
      <c r="C3" s="51" t="s">
        <v>0</v>
      </c>
      <c r="D3" s="51"/>
      <c r="E3" s="51"/>
      <c r="F3" s="52"/>
      <c r="G3" s="158"/>
    </row>
    <row r="4" spans="1:9" ht="21" customHeight="1">
      <c r="C4" s="54" t="str">
        <f>Cover!D4</f>
        <v>Owens T2 Rebuilt Detailed Engineering</v>
      </c>
      <c r="D4" s="54"/>
      <c r="E4" s="54"/>
      <c r="F4" s="55"/>
      <c r="G4" s="158"/>
    </row>
    <row r="5" spans="1:9" ht="24" customHeight="1">
      <c r="B5" s="55"/>
      <c r="C5" s="54"/>
      <c r="D5" s="54"/>
      <c r="E5" s="54"/>
      <c r="F5" s="56" t="s">
        <v>23</v>
      </c>
      <c r="G5" s="56"/>
    </row>
    <row r="6" spans="1:9" ht="13.5" customHeight="1">
      <c r="B6" s="50"/>
      <c r="C6" s="57" t="s">
        <v>171</v>
      </c>
      <c r="D6" s="57"/>
      <c r="E6" s="57"/>
      <c r="F6" s="56" t="s">
        <v>2</v>
      </c>
      <c r="G6" s="56"/>
    </row>
    <row r="7" spans="1:9" ht="13.5" customHeight="1">
      <c r="B7" s="50"/>
      <c r="C7" s="50" t="s">
        <v>3</v>
      </c>
      <c r="D7" s="53"/>
      <c r="E7" s="53"/>
      <c r="F7" s="58" t="s">
        <v>132</v>
      </c>
      <c r="G7" s="58"/>
    </row>
    <row r="8" spans="1:9">
      <c r="B8" s="50"/>
      <c r="C8" s="50"/>
      <c r="D8" s="50"/>
      <c r="E8" s="50"/>
      <c r="F8" s="59"/>
      <c r="G8" s="60" t="s">
        <v>199</v>
      </c>
    </row>
    <row r="9" spans="1:9" ht="15.75" customHeight="1">
      <c r="A9" s="61" t="s">
        <v>137</v>
      </c>
      <c r="B9" s="62" t="s">
        <v>8</v>
      </c>
      <c r="C9" s="62"/>
      <c r="D9" s="62"/>
      <c r="E9" s="62"/>
      <c r="F9" s="63" t="s">
        <v>18</v>
      </c>
      <c r="G9" s="159" t="s">
        <v>19</v>
      </c>
    </row>
    <row r="10" spans="1:9" ht="40.049999999999997" customHeight="1">
      <c r="A10" s="64"/>
      <c r="B10" s="65" t="s">
        <v>34</v>
      </c>
      <c r="C10" s="66"/>
      <c r="D10" s="66"/>
      <c r="E10" s="67"/>
      <c r="F10" s="61"/>
      <c r="G10" s="160"/>
    </row>
    <row r="11" spans="1:9">
      <c r="A11" s="68">
        <v>1</v>
      </c>
      <c r="B11" s="69" t="s">
        <v>35</v>
      </c>
      <c r="C11" s="70"/>
      <c r="D11" s="70"/>
      <c r="E11" s="70"/>
      <c r="F11" s="71"/>
      <c r="G11" s="161"/>
    </row>
    <row r="12" spans="1:9" ht="175.05" customHeight="1">
      <c r="A12" s="64">
        <v>1.1000000000000001</v>
      </c>
      <c r="B12" s="100" t="s">
        <v>180</v>
      </c>
      <c r="C12" s="100"/>
      <c r="D12" s="100"/>
      <c r="E12" s="100"/>
      <c r="F12" s="64" t="s">
        <v>123</v>
      </c>
      <c r="G12" s="197">
        <v>123459.32</v>
      </c>
      <c r="H12" s="200">
        <v>251.53</v>
      </c>
      <c r="I12" s="200">
        <f>ROUND(G12*H12,2)</f>
        <v>31053722.760000002</v>
      </c>
    </row>
    <row r="13" spans="1:9" ht="27" customHeight="1">
      <c r="A13" s="64"/>
      <c r="B13" s="111" t="s">
        <v>80</v>
      </c>
      <c r="C13" s="111"/>
      <c r="D13" s="111"/>
      <c r="E13" s="111"/>
      <c r="F13" s="64"/>
      <c r="G13" s="180"/>
    </row>
    <row r="14" spans="1:9">
      <c r="A14" s="64"/>
      <c r="B14" s="147" t="s">
        <v>40</v>
      </c>
      <c r="C14" s="147"/>
      <c r="D14" s="147"/>
      <c r="E14" s="147"/>
      <c r="F14" s="64" t="s">
        <v>123</v>
      </c>
      <c r="G14" s="180">
        <v>0</v>
      </c>
    </row>
    <row r="15" spans="1:9">
      <c r="A15" s="64"/>
      <c r="B15" s="147" t="s">
        <v>41</v>
      </c>
      <c r="C15" s="147"/>
      <c r="D15" s="147"/>
      <c r="E15" s="147"/>
      <c r="F15" s="64" t="s">
        <v>123</v>
      </c>
      <c r="G15" s="180">
        <v>3934.7439883399989</v>
      </c>
    </row>
    <row r="16" spans="1:9">
      <c r="A16" s="64"/>
      <c r="B16" s="147" t="s">
        <v>42</v>
      </c>
      <c r="C16" s="147"/>
      <c r="D16" s="147"/>
      <c r="E16" s="147"/>
      <c r="F16" s="64" t="s">
        <v>123</v>
      </c>
      <c r="G16" s="180">
        <v>26859.946053580003</v>
      </c>
    </row>
    <row r="17" spans="1:10">
      <c r="A17" s="64"/>
      <c r="B17" s="147" t="s">
        <v>43</v>
      </c>
      <c r="C17" s="147"/>
      <c r="D17" s="147"/>
      <c r="E17" s="147"/>
      <c r="F17" s="64" t="s">
        <v>123</v>
      </c>
      <c r="G17" s="180">
        <v>27867.282500991998</v>
      </c>
    </row>
    <row r="18" spans="1:10" ht="27" customHeight="1">
      <c r="A18" s="64"/>
      <c r="B18" s="111" t="s">
        <v>81</v>
      </c>
      <c r="C18" s="111"/>
      <c r="D18" s="111"/>
      <c r="E18" s="111"/>
      <c r="F18" s="148"/>
      <c r="G18" s="180">
        <v>0</v>
      </c>
    </row>
    <row r="19" spans="1:10">
      <c r="A19" s="64"/>
      <c r="B19" s="147" t="s">
        <v>111</v>
      </c>
      <c r="C19" s="147"/>
      <c r="D19" s="147"/>
      <c r="E19" s="147"/>
      <c r="F19" s="64" t="s">
        <v>123</v>
      </c>
      <c r="G19" s="180">
        <v>806.57753646599974</v>
      </c>
    </row>
    <row r="20" spans="1:10">
      <c r="A20" s="64"/>
      <c r="B20" s="147" t="s">
        <v>44</v>
      </c>
      <c r="C20" s="147"/>
      <c r="D20" s="147"/>
      <c r="E20" s="147"/>
      <c r="F20" s="64" t="s">
        <v>123</v>
      </c>
      <c r="G20" s="180">
        <v>3124.5535235999996</v>
      </c>
    </row>
    <row r="21" spans="1:10">
      <c r="A21" s="64"/>
      <c r="B21" s="147" t="s">
        <v>45</v>
      </c>
      <c r="C21" s="147"/>
      <c r="D21" s="147"/>
      <c r="E21" s="147"/>
      <c r="F21" s="64" t="s">
        <v>123</v>
      </c>
      <c r="G21" s="180">
        <v>4288.9295913750002</v>
      </c>
    </row>
    <row r="22" spans="1:10">
      <c r="A22" s="64"/>
      <c r="B22" s="147" t="s">
        <v>46</v>
      </c>
      <c r="C22" s="147"/>
      <c r="D22" s="147"/>
      <c r="E22" s="147"/>
      <c r="F22" s="64" t="s">
        <v>123</v>
      </c>
      <c r="G22" s="180">
        <v>2329.9460404800002</v>
      </c>
    </row>
    <row r="23" spans="1:10">
      <c r="A23" s="64"/>
      <c r="B23" s="147" t="s">
        <v>48</v>
      </c>
      <c r="C23" s="147"/>
      <c r="D23" s="147"/>
      <c r="E23" s="147"/>
      <c r="F23" s="64" t="s">
        <v>123</v>
      </c>
      <c r="G23" s="180">
        <v>4537.5718236926987</v>
      </c>
    </row>
    <row r="24" spans="1:10">
      <c r="A24" s="64"/>
      <c r="B24" s="147" t="s">
        <v>49</v>
      </c>
      <c r="C24" s="147"/>
      <c r="D24" s="147"/>
      <c r="E24" s="147"/>
      <c r="F24" s="64" t="s">
        <v>123</v>
      </c>
      <c r="G24" s="180">
        <v>1759.2420644759998</v>
      </c>
    </row>
    <row r="25" spans="1:10">
      <c r="A25" s="64"/>
      <c r="B25" s="147" t="s">
        <v>50</v>
      </c>
      <c r="C25" s="147"/>
      <c r="D25" s="147"/>
      <c r="E25" s="147"/>
      <c r="F25" s="64" t="s">
        <v>123</v>
      </c>
      <c r="G25" s="180">
        <v>2542.1430069749999</v>
      </c>
    </row>
    <row r="26" spans="1:10">
      <c r="A26" s="64"/>
      <c r="B26" s="147" t="s">
        <v>51</v>
      </c>
      <c r="C26" s="147"/>
      <c r="D26" s="147"/>
      <c r="E26" s="147"/>
      <c r="F26" s="64" t="s">
        <v>123</v>
      </c>
      <c r="G26" s="180">
        <v>2881.8210058559994</v>
      </c>
      <c r="J26" s="93"/>
    </row>
    <row r="27" spans="1:10">
      <c r="A27" s="64"/>
      <c r="B27" s="149" t="s">
        <v>82</v>
      </c>
      <c r="C27" s="149"/>
      <c r="D27" s="149"/>
      <c r="E27" s="149"/>
      <c r="F27" s="148"/>
      <c r="G27" s="176"/>
    </row>
    <row r="28" spans="1:10">
      <c r="A28" s="64"/>
      <c r="B28" s="147" t="s">
        <v>65</v>
      </c>
      <c r="C28" s="147"/>
      <c r="D28" s="147"/>
      <c r="E28" s="147"/>
      <c r="F28" s="64" t="s">
        <v>123</v>
      </c>
      <c r="G28" s="176">
        <v>926.54648999999961</v>
      </c>
    </row>
    <row r="29" spans="1:10">
      <c r="A29" s="64"/>
      <c r="B29" s="147" t="s">
        <v>66</v>
      </c>
      <c r="C29" s="147"/>
      <c r="D29" s="147"/>
      <c r="E29" s="147"/>
      <c r="F29" s="64" t="s">
        <v>123</v>
      </c>
      <c r="G29" s="176">
        <v>3755.2673504999993</v>
      </c>
      <c r="J29" s="93"/>
    </row>
    <row r="30" spans="1:10">
      <c r="A30" s="64"/>
      <c r="B30" s="149" t="s">
        <v>35</v>
      </c>
      <c r="C30" s="149"/>
      <c r="D30" s="149"/>
      <c r="E30" s="149"/>
      <c r="F30" s="148"/>
      <c r="G30" s="176"/>
    </row>
    <row r="31" spans="1:10">
      <c r="A31" s="64"/>
      <c r="B31" s="147" t="s">
        <v>38</v>
      </c>
      <c r="C31" s="147"/>
      <c r="D31" s="147"/>
      <c r="E31" s="147"/>
      <c r="F31" s="64" t="s">
        <v>123</v>
      </c>
      <c r="G31" s="180">
        <v>1073.8943560799999</v>
      </c>
    </row>
    <row r="32" spans="1:10">
      <c r="A32" s="64"/>
      <c r="B32" s="147" t="s">
        <v>39</v>
      </c>
      <c r="C32" s="147"/>
      <c r="D32" s="147"/>
      <c r="E32" s="147"/>
      <c r="F32" s="64" t="s">
        <v>123</v>
      </c>
      <c r="G32" s="180">
        <v>539.6660443799999</v>
      </c>
    </row>
    <row r="33" spans="1:7">
      <c r="A33" s="64"/>
      <c r="B33" s="147" t="s">
        <v>40</v>
      </c>
      <c r="C33" s="147"/>
      <c r="D33" s="147"/>
      <c r="E33" s="147"/>
      <c r="F33" s="64" t="s">
        <v>123</v>
      </c>
      <c r="G33" s="180">
        <v>2221.1188779999998</v>
      </c>
    </row>
    <row r="34" spans="1:7">
      <c r="A34" s="64"/>
      <c r="B34" s="147" t="s">
        <v>47</v>
      </c>
      <c r="C34" s="147"/>
      <c r="D34" s="147"/>
      <c r="E34" s="147"/>
      <c r="F34" s="64" t="s">
        <v>123</v>
      </c>
      <c r="G34" s="176">
        <v>804.09025800000006</v>
      </c>
    </row>
    <row r="35" spans="1:7">
      <c r="A35" s="64"/>
      <c r="B35" s="147" t="s">
        <v>52</v>
      </c>
      <c r="C35" s="147"/>
      <c r="D35" s="147"/>
      <c r="E35" s="147"/>
      <c r="F35" s="64" t="s">
        <v>123</v>
      </c>
      <c r="G35" s="176">
        <v>1213.5559920000001</v>
      </c>
    </row>
    <row r="36" spans="1:7">
      <c r="A36" s="64"/>
      <c r="B36" s="147" t="s">
        <v>53</v>
      </c>
      <c r="C36" s="147"/>
      <c r="D36" s="147"/>
      <c r="E36" s="147"/>
      <c r="F36" s="64" t="s">
        <v>123</v>
      </c>
      <c r="G36" s="176">
        <v>1524.2031000000002</v>
      </c>
    </row>
    <row r="37" spans="1:7">
      <c r="A37" s="64"/>
      <c r="B37" s="147" t="s">
        <v>54</v>
      </c>
      <c r="C37" s="147"/>
      <c r="D37" s="147"/>
      <c r="E37" s="147"/>
      <c r="F37" s="64" t="s">
        <v>123</v>
      </c>
      <c r="G37" s="176">
        <v>1358.7181919999998</v>
      </c>
    </row>
    <row r="38" spans="1:7">
      <c r="A38" s="64"/>
      <c r="B38" s="150" t="s">
        <v>55</v>
      </c>
      <c r="C38" s="151"/>
      <c r="D38" s="152" t="s">
        <v>56</v>
      </c>
      <c r="E38" s="152"/>
      <c r="F38" s="64" t="s">
        <v>123</v>
      </c>
      <c r="G38" s="176">
        <v>1358.7181919999998</v>
      </c>
    </row>
    <row r="39" spans="1:7">
      <c r="A39" s="64"/>
      <c r="B39" s="151"/>
      <c r="C39" s="151"/>
      <c r="D39" s="152" t="s">
        <v>57</v>
      </c>
      <c r="E39" s="152"/>
      <c r="F39" s="64" t="s">
        <v>123</v>
      </c>
      <c r="G39" s="176">
        <v>812.47500000000025</v>
      </c>
    </row>
    <row r="40" spans="1:7">
      <c r="A40" s="64"/>
      <c r="B40" s="147" t="s">
        <v>58</v>
      </c>
      <c r="C40" s="147"/>
      <c r="D40" s="147"/>
      <c r="E40" s="147"/>
      <c r="F40" s="64" t="s">
        <v>123</v>
      </c>
      <c r="G40" s="176">
        <v>2223.6758704319996</v>
      </c>
    </row>
    <row r="41" spans="1:7">
      <c r="A41" s="64"/>
      <c r="B41" s="147" t="s">
        <v>59</v>
      </c>
      <c r="C41" s="147"/>
      <c r="D41" s="147"/>
      <c r="E41" s="147"/>
      <c r="F41" s="64" t="s">
        <v>123</v>
      </c>
      <c r="G41" s="176">
        <v>326.61495000000002</v>
      </c>
    </row>
    <row r="42" spans="1:7">
      <c r="A42" s="64"/>
      <c r="B42" s="150" t="s">
        <v>60</v>
      </c>
      <c r="C42" s="151"/>
      <c r="D42" s="152" t="s">
        <v>61</v>
      </c>
      <c r="E42" s="152"/>
      <c r="F42" s="64" t="s">
        <v>123</v>
      </c>
      <c r="G42" s="176">
        <v>2090.3356800000001</v>
      </c>
    </row>
    <row r="43" spans="1:7">
      <c r="A43" s="64"/>
      <c r="B43" s="151"/>
      <c r="C43" s="151"/>
      <c r="D43" s="152" t="s">
        <v>62</v>
      </c>
      <c r="E43" s="152"/>
      <c r="F43" s="64" t="s">
        <v>123</v>
      </c>
      <c r="G43" s="176">
        <v>2599.92</v>
      </c>
    </row>
    <row r="44" spans="1:7">
      <c r="A44" s="64"/>
      <c r="B44" s="150" t="s">
        <v>63</v>
      </c>
      <c r="C44" s="151"/>
      <c r="D44" s="152" t="s">
        <v>56</v>
      </c>
      <c r="E44" s="152"/>
      <c r="F44" s="64" t="s">
        <v>123</v>
      </c>
      <c r="G44" s="176">
        <v>5434.8727679999993</v>
      </c>
    </row>
    <row r="45" spans="1:7">
      <c r="A45" s="64"/>
      <c r="B45" s="151"/>
      <c r="C45" s="151"/>
      <c r="D45" s="152" t="s">
        <v>62</v>
      </c>
      <c r="E45" s="152"/>
      <c r="F45" s="64" t="s">
        <v>123</v>
      </c>
      <c r="G45" s="176">
        <v>4159.8720000000003</v>
      </c>
    </row>
    <row r="46" spans="1:7">
      <c r="A46" s="64"/>
      <c r="B46" s="147" t="s">
        <v>64</v>
      </c>
      <c r="C46" s="147"/>
      <c r="D46" s="147"/>
      <c r="E46" s="147"/>
      <c r="F46" s="64" t="s">
        <v>123</v>
      </c>
      <c r="G46" s="176">
        <v>1239.5579796919997</v>
      </c>
    </row>
    <row r="47" spans="1:7">
      <c r="A47" s="64"/>
      <c r="B47" s="150" t="s">
        <v>112</v>
      </c>
      <c r="C47" s="150"/>
      <c r="D47" s="152" t="s">
        <v>69</v>
      </c>
      <c r="E47" s="152"/>
      <c r="F47" s="64" t="s">
        <v>123</v>
      </c>
      <c r="G47" s="176">
        <v>592.36577279999995</v>
      </c>
    </row>
    <row r="48" spans="1:7">
      <c r="A48" s="64"/>
      <c r="B48" s="151"/>
      <c r="C48" s="151"/>
      <c r="D48" s="152" t="s">
        <v>70</v>
      </c>
      <c r="E48" s="152"/>
      <c r="F48" s="64" t="s">
        <v>123</v>
      </c>
      <c r="G48" s="195">
        <v>785.75360000000001</v>
      </c>
    </row>
    <row r="49" spans="1:10">
      <c r="A49" s="64"/>
      <c r="B49" s="151"/>
      <c r="C49" s="151"/>
      <c r="D49" s="152" t="s">
        <v>71</v>
      </c>
      <c r="E49" s="152"/>
      <c r="F49" s="64" t="s">
        <v>123</v>
      </c>
      <c r="G49" s="176">
        <v>295.29313599999995</v>
      </c>
    </row>
    <row r="50" spans="1:10">
      <c r="A50" s="64"/>
      <c r="B50" s="150" t="s">
        <v>72</v>
      </c>
      <c r="C50" s="150"/>
      <c r="D50" s="150"/>
      <c r="E50" s="150"/>
      <c r="F50" s="64" t="s">
        <v>123</v>
      </c>
      <c r="G50" s="180">
        <v>0</v>
      </c>
    </row>
    <row r="51" spans="1:10">
      <c r="A51" s="64"/>
      <c r="B51" s="150" t="s">
        <v>113</v>
      </c>
      <c r="C51" s="150"/>
      <c r="D51" s="150"/>
      <c r="E51" s="150"/>
      <c r="F51" s="64" t="s">
        <v>123</v>
      </c>
      <c r="G51" s="180">
        <v>1696.5248948500002</v>
      </c>
    </row>
    <row r="52" spans="1:10">
      <c r="A52" s="64"/>
      <c r="B52" s="150" t="s">
        <v>114</v>
      </c>
      <c r="C52" s="150"/>
      <c r="D52" s="150"/>
      <c r="E52" s="150"/>
      <c r="F52" s="64" t="s">
        <v>123</v>
      </c>
      <c r="G52" s="180">
        <v>1981.0932814080002</v>
      </c>
    </row>
    <row r="53" spans="1:10">
      <c r="A53" s="64"/>
      <c r="B53" s="150" t="s">
        <v>73</v>
      </c>
      <c r="C53" s="151"/>
      <c r="D53" s="152" t="s">
        <v>69</v>
      </c>
      <c r="E53" s="152"/>
      <c r="F53" s="64" t="s">
        <v>123</v>
      </c>
      <c r="G53" s="176">
        <v>562.74748416</v>
      </c>
    </row>
    <row r="54" spans="1:10">
      <c r="A54" s="148"/>
      <c r="B54" s="151"/>
      <c r="C54" s="151"/>
      <c r="D54" s="152" t="s">
        <v>74</v>
      </c>
      <c r="E54" s="152"/>
      <c r="F54" s="64" t="s">
        <v>123</v>
      </c>
      <c r="G54" s="176">
        <v>437.99985599999997</v>
      </c>
    </row>
    <row r="55" spans="1:10" ht="13.5" customHeight="1">
      <c r="A55" s="148"/>
      <c r="B55" s="147" t="s">
        <v>36</v>
      </c>
      <c r="C55" s="147"/>
      <c r="D55" s="147"/>
      <c r="E55" s="147"/>
      <c r="F55" s="64" t="s">
        <v>123</v>
      </c>
      <c r="G55" s="180">
        <v>1381.110754088</v>
      </c>
    </row>
    <row r="56" spans="1:10" ht="13.5" customHeight="1">
      <c r="A56" s="148"/>
      <c r="B56" s="147" t="s">
        <v>37</v>
      </c>
      <c r="C56" s="147"/>
      <c r="D56" s="147"/>
      <c r="E56" s="147"/>
      <c r="F56" s="64" t="s">
        <v>123</v>
      </c>
      <c r="G56" s="180">
        <v>893.14185120000025</v>
      </c>
    </row>
    <row r="57" spans="1:10" ht="13.5" customHeight="1">
      <c r="A57" s="148"/>
      <c r="B57" s="147" t="s">
        <v>83</v>
      </c>
      <c r="C57" s="147"/>
      <c r="D57" s="147"/>
      <c r="E57" s="147"/>
      <c r="F57" s="64" t="s">
        <v>123</v>
      </c>
      <c r="G57" s="180">
        <v>122.46630669</v>
      </c>
    </row>
    <row r="58" spans="1:10" ht="13.5" customHeight="1">
      <c r="A58" s="148"/>
      <c r="B58" s="147" t="s">
        <v>84</v>
      </c>
      <c r="C58" s="147"/>
      <c r="D58" s="147"/>
      <c r="E58" s="147"/>
      <c r="F58" s="64" t="s">
        <v>123</v>
      </c>
      <c r="G58" s="180">
        <v>114.95871270000001</v>
      </c>
      <c r="J58" s="93"/>
    </row>
    <row r="59" spans="1:10">
      <c r="A59" s="148"/>
      <c r="B59" s="147"/>
      <c r="C59" s="147"/>
      <c r="D59" s="147"/>
      <c r="E59" s="147"/>
      <c r="F59" s="148"/>
      <c r="G59" s="196"/>
    </row>
    <row r="60" spans="1:10" ht="27" customHeight="1">
      <c r="A60" s="68">
        <v>2</v>
      </c>
      <c r="B60" s="98" t="s">
        <v>75</v>
      </c>
      <c r="C60" s="99"/>
      <c r="D60" s="99"/>
      <c r="E60" s="99"/>
      <c r="F60" s="71"/>
      <c r="G60" s="161"/>
    </row>
    <row r="61" spans="1:10" s="153" customFormat="1" ht="125.1" customHeight="1">
      <c r="A61" s="64">
        <v>2.1</v>
      </c>
      <c r="B61" s="143" t="s">
        <v>133</v>
      </c>
      <c r="C61" s="144"/>
      <c r="D61" s="144"/>
      <c r="E61" s="145"/>
      <c r="F61" s="61" t="s">
        <v>123</v>
      </c>
      <c r="G61" s="197">
        <v>11367.44</v>
      </c>
      <c r="H61" s="200">
        <v>143.46</v>
      </c>
      <c r="I61" s="200">
        <f>ROUND(G61*H61,2)</f>
        <v>1630772.94</v>
      </c>
    </row>
    <row r="62" spans="1:10">
      <c r="A62" s="64"/>
      <c r="B62" s="154" t="s">
        <v>76</v>
      </c>
      <c r="C62" s="155"/>
      <c r="D62" s="155"/>
      <c r="E62" s="156"/>
      <c r="F62" s="64" t="s">
        <v>123</v>
      </c>
      <c r="G62" s="180">
        <v>3945.1826671400004</v>
      </c>
    </row>
    <row r="63" spans="1:10">
      <c r="A63" s="64"/>
      <c r="B63" s="154" t="s">
        <v>77</v>
      </c>
      <c r="C63" s="155"/>
      <c r="D63" s="155"/>
      <c r="E63" s="156"/>
      <c r="F63" s="64" t="s">
        <v>123</v>
      </c>
      <c r="G63" s="180">
        <v>1106.7783175680001</v>
      </c>
    </row>
    <row r="64" spans="1:10">
      <c r="A64" s="64"/>
      <c r="B64" s="154" t="s">
        <v>85</v>
      </c>
      <c r="C64" s="155"/>
      <c r="D64" s="155"/>
      <c r="E64" s="156"/>
      <c r="F64" s="64" t="s">
        <v>123</v>
      </c>
      <c r="G64" s="180">
        <v>6191.47948</v>
      </c>
    </row>
    <row r="65" spans="1:9">
      <c r="A65" s="64"/>
      <c r="B65" s="154" t="s">
        <v>78</v>
      </c>
      <c r="C65" s="155"/>
      <c r="D65" s="155"/>
      <c r="E65" s="156"/>
      <c r="F65" s="64" t="s">
        <v>123</v>
      </c>
      <c r="G65" s="180">
        <v>124.00404</v>
      </c>
    </row>
    <row r="66" spans="1:9">
      <c r="A66" s="64"/>
      <c r="B66" s="154" t="s">
        <v>115</v>
      </c>
      <c r="C66" s="155"/>
      <c r="D66" s="155"/>
      <c r="E66" s="156"/>
      <c r="F66" s="64" t="s">
        <v>123</v>
      </c>
      <c r="G66" s="180">
        <v>74.75</v>
      </c>
    </row>
    <row r="67" spans="1:9" s="153" customFormat="1" ht="27" customHeight="1">
      <c r="A67" s="68">
        <v>3</v>
      </c>
      <c r="B67" s="98" t="s">
        <v>178</v>
      </c>
      <c r="C67" s="99"/>
      <c r="D67" s="99"/>
      <c r="E67" s="99"/>
      <c r="F67" s="71"/>
      <c r="G67" s="198"/>
      <c r="H67" s="200"/>
      <c r="I67" s="200"/>
    </row>
    <row r="68" spans="1:9" ht="160.05000000000001" customHeight="1">
      <c r="A68" s="64">
        <v>3.1</v>
      </c>
      <c r="B68" s="143" t="s">
        <v>181</v>
      </c>
      <c r="C68" s="144"/>
      <c r="D68" s="144"/>
      <c r="E68" s="145"/>
      <c r="F68" s="61" t="s">
        <v>123</v>
      </c>
      <c r="G68" s="197">
        <v>1573.3</v>
      </c>
      <c r="H68" s="202">
        <v>276.36</v>
      </c>
      <c r="I68" s="200">
        <f>ROUND(G68*H68,2)</f>
        <v>434797.19</v>
      </c>
    </row>
    <row r="69" spans="1:9">
      <c r="A69" s="64"/>
      <c r="B69" s="154" t="s">
        <v>67</v>
      </c>
      <c r="C69" s="155"/>
      <c r="D69" s="155"/>
      <c r="E69" s="156"/>
      <c r="F69" s="64" t="s">
        <v>123</v>
      </c>
      <c r="G69" s="176">
        <v>1384.5804844718768</v>
      </c>
    </row>
    <row r="70" spans="1:9">
      <c r="A70" s="64"/>
      <c r="B70" s="154" t="s">
        <v>68</v>
      </c>
      <c r="C70" s="155"/>
      <c r="D70" s="155"/>
      <c r="E70" s="156"/>
      <c r="F70" s="64" t="s">
        <v>123</v>
      </c>
      <c r="G70" s="176">
        <v>188.71922585579352</v>
      </c>
    </row>
    <row r="71" spans="1:9" ht="160.05000000000001" customHeight="1">
      <c r="A71" s="64">
        <v>3.2</v>
      </c>
      <c r="B71" s="143" t="s">
        <v>182</v>
      </c>
      <c r="C71" s="144"/>
      <c r="D71" s="144"/>
      <c r="E71" s="145"/>
      <c r="F71" s="61" t="s">
        <v>123</v>
      </c>
      <c r="G71" s="197">
        <v>2743.83</v>
      </c>
      <c r="H71" s="202">
        <v>276.36</v>
      </c>
      <c r="I71" s="200">
        <f>ROUND(G71*H71,2)</f>
        <v>758284.86</v>
      </c>
    </row>
    <row r="72" spans="1:9">
      <c r="A72" s="64"/>
      <c r="B72" s="154" t="s">
        <v>120</v>
      </c>
      <c r="C72" s="155"/>
      <c r="D72" s="155"/>
      <c r="E72" s="156"/>
      <c r="F72" s="157" t="s">
        <v>123</v>
      </c>
      <c r="G72" s="180">
        <v>1138.0474217076567</v>
      </c>
    </row>
    <row r="73" spans="1:9">
      <c r="A73" s="64"/>
      <c r="B73" s="154" t="s">
        <v>79</v>
      </c>
      <c r="C73" s="155"/>
      <c r="D73" s="155"/>
      <c r="E73" s="156"/>
      <c r="F73" s="157" t="s">
        <v>123</v>
      </c>
      <c r="G73" s="180">
        <v>239.81524999999996</v>
      </c>
    </row>
    <row r="74" spans="1:9">
      <c r="A74" s="64"/>
      <c r="B74" s="154" t="s">
        <v>116</v>
      </c>
      <c r="C74" s="155"/>
      <c r="D74" s="155"/>
      <c r="E74" s="156"/>
      <c r="F74" s="157" t="s">
        <v>123</v>
      </c>
      <c r="G74" s="180">
        <v>1365.9677300038388</v>
      </c>
    </row>
    <row r="75" spans="1:9" ht="160.05000000000001" customHeight="1">
      <c r="A75" s="64">
        <v>3.3</v>
      </c>
      <c r="B75" s="143" t="s">
        <v>183</v>
      </c>
      <c r="C75" s="144"/>
      <c r="D75" s="144"/>
      <c r="E75" s="145"/>
      <c r="F75" s="61" t="s">
        <v>123</v>
      </c>
      <c r="G75" s="197">
        <v>48338.46</v>
      </c>
      <c r="H75" s="200">
        <v>211.84</v>
      </c>
      <c r="I75" s="200">
        <f>ROUND(G75*H75,2)</f>
        <v>10240019.369999999</v>
      </c>
    </row>
    <row r="76" spans="1:9">
      <c r="A76" s="64"/>
      <c r="B76" s="154" t="s">
        <v>117</v>
      </c>
      <c r="C76" s="155"/>
      <c r="D76" s="155"/>
      <c r="E76" s="156"/>
      <c r="F76" s="157" t="s">
        <v>123</v>
      </c>
      <c r="G76" s="180">
        <v>43321.663800000002</v>
      </c>
    </row>
    <row r="77" spans="1:9">
      <c r="A77" s="64"/>
      <c r="B77" s="154" t="s">
        <v>118</v>
      </c>
      <c r="C77" s="155"/>
      <c r="D77" s="155"/>
      <c r="E77" s="156"/>
      <c r="F77" s="157" t="s">
        <v>123</v>
      </c>
      <c r="G77" s="180">
        <v>3102.9645</v>
      </c>
    </row>
    <row r="78" spans="1:9">
      <c r="A78" s="64"/>
      <c r="B78" s="147" t="s">
        <v>119</v>
      </c>
      <c r="C78" s="147"/>
      <c r="D78" s="147"/>
      <c r="E78" s="147"/>
      <c r="F78" s="157" t="s">
        <v>123</v>
      </c>
      <c r="G78" s="180">
        <v>1913.83</v>
      </c>
    </row>
    <row r="79" spans="1:9">
      <c r="A79" s="75"/>
      <c r="B79" s="91" t="s">
        <v>208</v>
      </c>
      <c r="C79" s="91"/>
      <c r="D79" s="91"/>
      <c r="E79" s="91"/>
      <c r="F79" s="75"/>
      <c r="G79" s="199"/>
      <c r="I79" s="200">
        <f>SUM(I12:I78)</f>
        <v>44117597.120000005</v>
      </c>
    </row>
    <row r="80" spans="1:9">
      <c r="A80" s="75"/>
      <c r="B80" s="95"/>
      <c r="C80" s="95"/>
      <c r="D80" s="95"/>
      <c r="E80" s="95"/>
      <c r="F80" s="75"/>
      <c r="G80" s="199"/>
    </row>
    <row r="81" spans="1:7">
      <c r="A81" s="75"/>
      <c r="B81" s="95"/>
      <c r="C81" s="95"/>
      <c r="D81" s="95"/>
      <c r="E81" s="95"/>
      <c r="F81" s="75"/>
      <c r="G81" s="199"/>
    </row>
    <row r="82" spans="1:7">
      <c r="A82" s="75"/>
      <c r="B82" s="95"/>
      <c r="C82" s="95"/>
      <c r="D82" s="95"/>
      <c r="E82" s="95"/>
      <c r="F82" s="75"/>
      <c r="G82" s="199"/>
    </row>
    <row r="83" spans="1:7">
      <c r="A83" s="75"/>
      <c r="B83" s="95"/>
      <c r="C83" s="95"/>
      <c r="D83" s="95"/>
      <c r="E83" s="95"/>
      <c r="F83" s="75"/>
      <c r="G83" s="199"/>
    </row>
    <row r="84" spans="1:7">
      <c r="A84" s="75"/>
      <c r="B84" s="95"/>
      <c r="C84" s="95"/>
      <c r="D84" s="95"/>
      <c r="E84" s="95"/>
      <c r="F84" s="75"/>
      <c r="G84" s="199"/>
    </row>
    <row r="85" spans="1:7">
      <c r="A85" s="75"/>
      <c r="B85" s="95"/>
      <c r="C85" s="95"/>
      <c r="D85" s="95"/>
      <c r="E85" s="95"/>
      <c r="F85" s="75"/>
      <c r="G85" s="199"/>
    </row>
    <row r="86" spans="1:7">
      <c r="A86" s="75"/>
      <c r="B86" s="95"/>
      <c r="C86" s="95"/>
      <c r="D86" s="95"/>
      <c r="E86" s="95"/>
      <c r="F86" s="75"/>
      <c r="G86" s="199"/>
    </row>
    <row r="87" spans="1:7">
      <c r="A87" s="75"/>
      <c r="B87" s="95"/>
      <c r="C87" s="95"/>
      <c r="D87" s="95"/>
      <c r="E87" s="95"/>
      <c r="F87" s="75"/>
      <c r="G87" s="199"/>
    </row>
    <row r="88" spans="1:7">
      <c r="A88" s="75"/>
      <c r="B88" s="95"/>
      <c r="C88" s="95"/>
      <c r="D88" s="95"/>
      <c r="E88" s="95"/>
      <c r="F88" s="75"/>
      <c r="G88" s="199"/>
    </row>
    <row r="89" spans="1:7">
      <c r="A89" s="75"/>
      <c r="B89" s="95"/>
      <c r="C89" s="95"/>
      <c r="D89" s="95"/>
      <c r="E89" s="95"/>
      <c r="F89" s="75"/>
      <c r="G89" s="199"/>
    </row>
    <row r="90" spans="1:7">
      <c r="A90" s="75"/>
      <c r="B90" s="95"/>
      <c r="C90" s="95"/>
      <c r="D90" s="95"/>
      <c r="E90" s="95"/>
      <c r="F90" s="75"/>
      <c r="G90" s="199"/>
    </row>
    <row r="91" spans="1:7">
      <c r="A91" s="75"/>
      <c r="B91" s="95"/>
      <c r="C91" s="95"/>
      <c r="D91" s="95"/>
      <c r="E91" s="95"/>
      <c r="F91" s="75"/>
      <c r="G91" s="199"/>
    </row>
    <row r="92" spans="1:7">
      <c r="A92" s="75"/>
      <c r="B92" s="95"/>
      <c r="C92" s="95"/>
      <c r="D92" s="95"/>
      <c r="E92" s="95"/>
      <c r="F92" s="75"/>
      <c r="G92" s="199"/>
    </row>
    <row r="93" spans="1:7">
      <c r="A93" s="75"/>
      <c r="B93" s="95"/>
      <c r="C93" s="95"/>
      <c r="D93" s="95"/>
      <c r="E93" s="95"/>
      <c r="F93" s="75"/>
      <c r="G93" s="199"/>
    </row>
    <row r="94" spans="1:7">
      <c r="A94" s="75"/>
      <c r="B94" s="95"/>
      <c r="C94" s="95"/>
      <c r="D94" s="95"/>
      <c r="E94" s="95"/>
      <c r="F94" s="75"/>
      <c r="G94" s="199"/>
    </row>
    <row r="95" spans="1:7">
      <c r="A95" s="75"/>
      <c r="B95" s="95"/>
      <c r="C95" s="95"/>
      <c r="D95" s="95"/>
      <c r="E95" s="95"/>
      <c r="F95" s="75"/>
      <c r="G95" s="199"/>
    </row>
    <row r="96" spans="1:7">
      <c r="A96" s="75"/>
      <c r="B96" s="95"/>
      <c r="C96" s="95"/>
      <c r="D96" s="95"/>
      <c r="E96" s="95"/>
      <c r="F96" s="75"/>
      <c r="G96" s="199"/>
    </row>
    <row r="97" spans="1:14">
      <c r="A97" s="75"/>
      <c r="B97" s="95"/>
      <c r="C97" s="95"/>
      <c r="D97" s="95"/>
      <c r="E97" s="95"/>
      <c r="F97" s="75"/>
      <c r="G97" s="199"/>
    </row>
    <row r="98" spans="1:14">
      <c r="A98" s="75"/>
      <c r="B98" s="95"/>
      <c r="C98" s="95"/>
      <c r="D98" s="95"/>
      <c r="E98" s="95"/>
      <c r="F98" s="75"/>
      <c r="G98" s="199"/>
    </row>
    <row r="99" spans="1:14">
      <c r="A99" s="75"/>
      <c r="B99" s="95"/>
      <c r="C99" s="95"/>
      <c r="D99" s="95"/>
      <c r="E99" s="95"/>
      <c r="F99" s="75"/>
      <c r="G99" s="199"/>
      <c r="I99" s="201"/>
      <c r="J99" s="96"/>
      <c r="K99" s="96"/>
      <c r="L99" s="96"/>
      <c r="M99" s="75"/>
      <c r="N99" s="79"/>
    </row>
    <row r="100" spans="1:14">
      <c r="A100" s="75"/>
      <c r="B100" s="95"/>
      <c r="C100" s="95"/>
      <c r="D100" s="95"/>
      <c r="E100" s="95"/>
      <c r="F100" s="75"/>
      <c r="G100" s="199"/>
    </row>
    <row r="101" spans="1:14">
      <c r="A101" s="75"/>
      <c r="B101" s="95"/>
      <c r="C101" s="95"/>
      <c r="D101" s="95"/>
      <c r="E101" s="95"/>
      <c r="F101" s="75"/>
      <c r="G101" s="199"/>
    </row>
    <row r="102" spans="1:14">
      <c r="A102" s="75"/>
      <c r="B102" s="95"/>
      <c r="C102" s="95"/>
      <c r="D102" s="95"/>
      <c r="E102" s="95"/>
      <c r="F102" s="75"/>
      <c r="G102" s="199"/>
    </row>
    <row r="103" spans="1:14">
      <c r="A103" s="75"/>
      <c r="B103" s="95"/>
      <c r="C103" s="95"/>
      <c r="D103" s="95"/>
      <c r="E103" s="95"/>
      <c r="F103" s="75"/>
      <c r="G103" s="199"/>
    </row>
    <row r="104" spans="1:14">
      <c r="A104" s="75"/>
      <c r="B104" s="95"/>
      <c r="C104" s="95"/>
      <c r="D104" s="95"/>
      <c r="E104" s="95"/>
      <c r="F104" s="75"/>
      <c r="G104" s="199"/>
    </row>
    <row r="105" spans="1:14">
      <c r="A105" s="75"/>
      <c r="B105" s="95"/>
      <c r="C105" s="95"/>
      <c r="D105" s="95"/>
      <c r="E105" s="95"/>
      <c r="F105" s="75"/>
      <c r="G105" s="199"/>
    </row>
    <row r="106" spans="1:14">
      <c r="A106" s="75"/>
      <c r="B106" s="95"/>
      <c r="C106" s="95"/>
      <c r="D106" s="95"/>
      <c r="E106" s="95"/>
      <c r="F106" s="75"/>
      <c r="G106" s="199"/>
    </row>
    <row r="107" spans="1:14">
      <c r="A107" s="75"/>
      <c r="B107" s="95"/>
      <c r="C107" s="95"/>
      <c r="D107" s="95"/>
      <c r="E107" s="95"/>
      <c r="F107" s="75"/>
      <c r="G107" s="199"/>
    </row>
    <row r="108" spans="1:14">
      <c r="A108" s="75"/>
      <c r="B108" s="95"/>
      <c r="C108" s="95"/>
      <c r="D108" s="95"/>
      <c r="E108" s="95"/>
      <c r="F108" s="75"/>
      <c r="G108" s="199"/>
    </row>
    <row r="109" spans="1:14">
      <c r="A109" s="75"/>
      <c r="B109" s="95"/>
      <c r="C109" s="95"/>
      <c r="D109" s="95"/>
      <c r="E109" s="95"/>
      <c r="F109" s="75"/>
      <c r="G109" s="199"/>
    </row>
    <row r="110" spans="1:14">
      <c r="A110" s="75"/>
      <c r="B110" s="95"/>
      <c r="C110" s="95"/>
      <c r="D110" s="95"/>
      <c r="E110" s="95"/>
      <c r="F110" s="75"/>
      <c r="G110" s="199"/>
    </row>
    <row r="111" spans="1:14">
      <c r="A111" s="75"/>
      <c r="B111" s="95"/>
      <c r="C111" s="95"/>
      <c r="D111" s="95"/>
      <c r="E111" s="95"/>
      <c r="F111" s="75"/>
      <c r="G111" s="199"/>
    </row>
    <row r="112" spans="1:14">
      <c r="A112" s="75"/>
      <c r="B112" s="95"/>
      <c r="C112" s="95"/>
      <c r="D112" s="95"/>
      <c r="E112" s="95"/>
      <c r="F112" s="75"/>
      <c r="G112" s="199"/>
    </row>
    <row r="113" spans="1:7">
      <c r="A113" s="75"/>
      <c r="B113" s="95"/>
      <c r="C113" s="95"/>
      <c r="D113" s="95"/>
      <c r="E113" s="95"/>
      <c r="F113" s="75"/>
      <c r="G113" s="199"/>
    </row>
    <row r="114" spans="1:7">
      <c r="A114" s="75"/>
      <c r="B114" s="95"/>
      <c r="C114" s="95"/>
      <c r="D114" s="95"/>
      <c r="E114" s="95"/>
      <c r="F114" s="75"/>
      <c r="G114" s="199"/>
    </row>
    <row r="115" spans="1:7">
      <c r="A115" s="75"/>
      <c r="B115" s="95"/>
      <c r="C115" s="95"/>
      <c r="D115" s="95"/>
      <c r="E115" s="95"/>
      <c r="F115" s="75"/>
      <c r="G115" s="199"/>
    </row>
    <row r="116" spans="1:7">
      <c r="A116" s="75"/>
      <c r="B116" s="95"/>
      <c r="C116" s="95"/>
      <c r="D116" s="95"/>
      <c r="E116" s="95"/>
      <c r="F116" s="75"/>
      <c r="G116" s="199"/>
    </row>
    <row r="117" spans="1:7">
      <c r="A117" s="75"/>
      <c r="B117" s="95"/>
      <c r="C117" s="95"/>
      <c r="D117" s="95"/>
      <c r="E117" s="95"/>
      <c r="F117" s="75"/>
      <c r="G117" s="199"/>
    </row>
    <row r="118" spans="1:7">
      <c r="A118" s="75"/>
      <c r="B118" s="95"/>
      <c r="C118" s="95"/>
      <c r="D118" s="95"/>
      <c r="E118" s="95"/>
      <c r="F118" s="75"/>
      <c r="G118" s="199"/>
    </row>
  </sheetData>
  <protectedRanges>
    <protectedRange sqref="B12:E12 B14:E17 I99:L99 B72:E72 B19:E26 B31:E54 B28:E29 B74:E74 B69:E70" name="Range3_1"/>
  </protectedRanges>
  <mergeCells count="121">
    <mergeCell ref="C3:E3"/>
    <mergeCell ref="C4:E5"/>
    <mergeCell ref="F5:G5"/>
    <mergeCell ref="C6:E6"/>
    <mergeCell ref="F6:G6"/>
    <mergeCell ref="F7:G7"/>
    <mergeCell ref="B15:E15"/>
    <mergeCell ref="B16:E16"/>
    <mergeCell ref="B17:E17"/>
    <mergeCell ref="B18:E18"/>
    <mergeCell ref="B19:E19"/>
    <mergeCell ref="B20:E20"/>
    <mergeCell ref="B9:E9"/>
    <mergeCell ref="B10:E10"/>
    <mergeCell ref="B11:E11"/>
    <mergeCell ref="B12:E12"/>
    <mergeCell ref="B13:E13"/>
    <mergeCell ref="B14:E14"/>
    <mergeCell ref="B27:E27"/>
    <mergeCell ref="B28:E28"/>
    <mergeCell ref="B29:E29"/>
    <mergeCell ref="B30:E30"/>
    <mergeCell ref="B31:E31"/>
    <mergeCell ref="B32:E32"/>
    <mergeCell ref="B21:E21"/>
    <mergeCell ref="B22:E22"/>
    <mergeCell ref="B23:E23"/>
    <mergeCell ref="B24:E24"/>
    <mergeCell ref="B25:E25"/>
    <mergeCell ref="B26:E26"/>
    <mergeCell ref="B40:E40"/>
    <mergeCell ref="B41:E41"/>
    <mergeCell ref="B42:C43"/>
    <mergeCell ref="D42:E42"/>
    <mergeCell ref="D43:E43"/>
    <mergeCell ref="B44:C45"/>
    <mergeCell ref="D44:E44"/>
    <mergeCell ref="D45:E45"/>
    <mergeCell ref="B33:E33"/>
    <mergeCell ref="B34:E34"/>
    <mergeCell ref="B35:E35"/>
    <mergeCell ref="B36:E36"/>
    <mergeCell ref="B37:E37"/>
    <mergeCell ref="B38:C39"/>
    <mergeCell ref="D38:E38"/>
    <mergeCell ref="D39:E39"/>
    <mergeCell ref="B51:E51"/>
    <mergeCell ref="B52:E52"/>
    <mergeCell ref="B53:C54"/>
    <mergeCell ref="D53:E53"/>
    <mergeCell ref="D54:E54"/>
    <mergeCell ref="B55:E55"/>
    <mergeCell ref="B46:E46"/>
    <mergeCell ref="B47:C49"/>
    <mergeCell ref="D47:E47"/>
    <mergeCell ref="D48:E48"/>
    <mergeCell ref="D49:E49"/>
    <mergeCell ref="B50:E50"/>
    <mergeCell ref="B61:E61"/>
    <mergeCell ref="B62:E62"/>
    <mergeCell ref="B63:E63"/>
    <mergeCell ref="B64:E64"/>
    <mergeCell ref="B65:E65"/>
    <mergeCell ref="B66:E66"/>
    <mergeCell ref="B56:E56"/>
    <mergeCell ref="B57:E57"/>
    <mergeCell ref="B58:E58"/>
    <mergeCell ref="B59:E59"/>
    <mergeCell ref="B60:E60"/>
    <mergeCell ref="B73:E73"/>
    <mergeCell ref="B74:E74"/>
    <mergeCell ref="B75:E75"/>
    <mergeCell ref="B76:E76"/>
    <mergeCell ref="B77:E77"/>
    <mergeCell ref="B78:E78"/>
    <mergeCell ref="B67:E67"/>
    <mergeCell ref="B68:E68"/>
    <mergeCell ref="B69:E69"/>
    <mergeCell ref="B70:E70"/>
    <mergeCell ref="B71:E71"/>
    <mergeCell ref="B72:E72"/>
    <mergeCell ref="B85:E85"/>
    <mergeCell ref="B86:E86"/>
    <mergeCell ref="B87:E87"/>
    <mergeCell ref="B88:E88"/>
    <mergeCell ref="B89:E89"/>
    <mergeCell ref="B90:E90"/>
    <mergeCell ref="B79:E79"/>
    <mergeCell ref="B80:E80"/>
    <mergeCell ref="B81:E81"/>
    <mergeCell ref="B82:E82"/>
    <mergeCell ref="B83:E83"/>
    <mergeCell ref="B84:E84"/>
    <mergeCell ref="B100:E100"/>
    <mergeCell ref="B101:E101"/>
    <mergeCell ref="B91:E91"/>
    <mergeCell ref="B92:E92"/>
    <mergeCell ref="B93:E93"/>
    <mergeCell ref="B94:E94"/>
    <mergeCell ref="B95:E95"/>
    <mergeCell ref="B96:E96"/>
    <mergeCell ref="B102:E102"/>
    <mergeCell ref="B103:E103"/>
    <mergeCell ref="B104:E104"/>
    <mergeCell ref="B105:E105"/>
    <mergeCell ref="B106:E106"/>
    <mergeCell ref="B107:E107"/>
    <mergeCell ref="B97:E97"/>
    <mergeCell ref="B98:E98"/>
    <mergeCell ref="B99:E99"/>
    <mergeCell ref="B114:E114"/>
    <mergeCell ref="B115:E115"/>
    <mergeCell ref="B116:E116"/>
    <mergeCell ref="B117:E117"/>
    <mergeCell ref="B118:E118"/>
    <mergeCell ref="B108:E108"/>
    <mergeCell ref="B109:E109"/>
    <mergeCell ref="B110:E110"/>
    <mergeCell ref="B111:E111"/>
    <mergeCell ref="B112:E112"/>
    <mergeCell ref="B113:E113"/>
  </mergeCells>
  <printOptions horizontalCentered="1"/>
  <pageMargins left="0.70866141732283472" right="0.70866141732283472" top="0.39370078740157483" bottom="0.39370078740157483" header="0.31496062992125984" footer="0.31496062992125984"/>
  <pageSetup scale="69" fitToHeight="0" orientation="portrait" r:id="rId1"/>
  <headerFooter>
    <oddFooter>&amp;R
Página &amp;P de &amp;N</oddFooter>
  </headerFooter>
  <rowBreaks count="2" manualBreakCount="2">
    <brk id="52" max="6" man="1"/>
    <brk id="74"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7796D-D0B4-44FF-B473-087DDB811D37}">
  <sheetPr>
    <tabColor rgb="FFFFFFCC"/>
    <pageSetUpPr fitToPage="1"/>
  </sheetPr>
  <dimension ref="A1:I21"/>
  <sheetViews>
    <sheetView showGridLines="0" topLeftCell="A18" zoomScaleNormal="100" zoomScaleSheetLayoutView="100" workbookViewId="0">
      <selection activeCell="I19" sqref="I19"/>
    </sheetView>
  </sheetViews>
  <sheetFormatPr baseColWidth="10" defaultColWidth="11.44140625" defaultRowHeight="13.8"/>
  <cols>
    <col min="1" max="1" width="21.44140625" style="49" customWidth="1"/>
    <col min="2" max="2" width="11.88671875" style="49" customWidth="1"/>
    <col min="3" max="3" width="41.44140625" style="49" customWidth="1"/>
    <col min="4" max="4" width="15" style="49" customWidth="1"/>
    <col min="5" max="6" width="8.6640625" style="49" customWidth="1"/>
    <col min="7" max="7" width="22.44140625" style="168" customWidth="1"/>
    <col min="8" max="8" width="13.5546875" style="200" customWidth="1"/>
    <col min="9" max="9" width="13.77734375" style="200" customWidth="1"/>
    <col min="10" max="16384" width="11.44140625" style="49"/>
  </cols>
  <sheetData>
    <row r="1" spans="1:9" ht="13.5" customHeight="1">
      <c r="G1" s="59"/>
    </row>
    <row r="2" spans="1:9" ht="19.5" customHeight="1">
      <c r="G2" s="59"/>
    </row>
    <row r="3" spans="1:9" ht="18.75" customHeight="1">
      <c r="B3" s="50"/>
      <c r="C3" s="51" t="s">
        <v>0</v>
      </c>
      <c r="D3" s="51"/>
      <c r="E3" s="51"/>
      <c r="F3" s="52"/>
      <c r="G3" s="158"/>
    </row>
    <row r="4" spans="1:9" ht="21" customHeight="1">
      <c r="C4" s="54" t="str">
        <f>Cover!D4</f>
        <v>Owens T2 Rebuilt Detailed Engineering</v>
      </c>
      <c r="D4" s="54"/>
      <c r="E4" s="54"/>
      <c r="F4" s="55"/>
      <c r="G4" s="158"/>
    </row>
    <row r="5" spans="1:9" ht="24" customHeight="1">
      <c r="B5" s="55"/>
      <c r="C5" s="54"/>
      <c r="D5" s="54"/>
      <c r="E5" s="54"/>
      <c r="F5" s="56" t="s">
        <v>23</v>
      </c>
      <c r="G5" s="56"/>
    </row>
    <row r="6" spans="1:9" ht="13.5" customHeight="1">
      <c r="B6" s="50"/>
      <c r="C6" s="57" t="s">
        <v>171</v>
      </c>
      <c r="D6" s="57"/>
      <c r="E6" s="57"/>
      <c r="F6" s="56" t="s">
        <v>2</v>
      </c>
      <c r="G6" s="56"/>
    </row>
    <row r="7" spans="1:9" ht="13.5" customHeight="1">
      <c r="B7" s="50"/>
      <c r="C7" s="50" t="s">
        <v>3</v>
      </c>
      <c r="D7" s="53"/>
      <c r="E7" s="53"/>
      <c r="F7" s="58" t="s">
        <v>132</v>
      </c>
      <c r="G7" s="58"/>
    </row>
    <row r="8" spans="1:9">
      <c r="B8" s="50"/>
      <c r="C8" s="50"/>
      <c r="D8" s="50"/>
      <c r="E8" s="50"/>
      <c r="F8" s="59"/>
      <c r="G8" s="60" t="s">
        <v>199</v>
      </c>
    </row>
    <row r="9" spans="1:9" ht="15.75" customHeight="1">
      <c r="A9" s="61" t="s">
        <v>137</v>
      </c>
      <c r="B9" s="62" t="s">
        <v>8</v>
      </c>
      <c r="C9" s="62"/>
      <c r="D9" s="62"/>
      <c r="E9" s="62"/>
      <c r="F9" s="63" t="s">
        <v>18</v>
      </c>
      <c r="G9" s="159" t="s">
        <v>19</v>
      </c>
    </row>
    <row r="10" spans="1:9" ht="40.049999999999997" customHeight="1">
      <c r="A10" s="64"/>
      <c r="B10" s="65" t="s">
        <v>89</v>
      </c>
      <c r="C10" s="66"/>
      <c r="D10" s="66"/>
      <c r="E10" s="67"/>
      <c r="F10" s="61"/>
      <c r="G10" s="160"/>
    </row>
    <row r="11" spans="1:9">
      <c r="A11" s="68">
        <v>1</v>
      </c>
      <c r="B11" s="69" t="s">
        <v>90</v>
      </c>
      <c r="C11" s="70"/>
      <c r="D11" s="70"/>
      <c r="E11" s="70"/>
      <c r="F11" s="71"/>
      <c r="G11" s="161"/>
    </row>
    <row r="12" spans="1:9" ht="200.1" customHeight="1">
      <c r="A12" s="64">
        <v>1.1000000000000001</v>
      </c>
      <c r="B12" s="100" t="s">
        <v>109</v>
      </c>
      <c r="C12" s="100"/>
      <c r="D12" s="100"/>
      <c r="E12" s="100"/>
      <c r="F12" s="64" t="s">
        <v>206</v>
      </c>
      <c r="G12" s="162">
        <v>16.13</v>
      </c>
      <c r="H12" s="202">
        <v>19473.55</v>
      </c>
      <c r="I12" s="200">
        <f>ROUND(G12*H12,2)</f>
        <v>314108.36</v>
      </c>
    </row>
    <row r="13" spans="1:9" ht="90" customHeight="1">
      <c r="A13" s="64">
        <v>1.2</v>
      </c>
      <c r="B13" s="143" t="s">
        <v>91</v>
      </c>
      <c r="C13" s="144"/>
      <c r="D13" s="144"/>
      <c r="E13" s="145"/>
      <c r="F13" s="64" t="s">
        <v>206</v>
      </c>
      <c r="G13" s="193">
        <v>15.48</v>
      </c>
      <c r="H13" s="202">
        <v>19473.55</v>
      </c>
      <c r="I13" s="200">
        <f t="shared" ref="I13:I19" si="0">ROUND(G13*H13,2)</f>
        <v>301450.55</v>
      </c>
    </row>
    <row r="14" spans="1:9" ht="90" customHeight="1">
      <c r="A14" s="64">
        <v>1.3</v>
      </c>
      <c r="B14" s="143" t="s">
        <v>92</v>
      </c>
      <c r="C14" s="144"/>
      <c r="D14" s="144"/>
      <c r="E14" s="145"/>
      <c r="F14" s="64" t="s">
        <v>206</v>
      </c>
      <c r="G14" s="193">
        <v>18.25</v>
      </c>
      <c r="H14" s="202">
        <v>19473.55</v>
      </c>
      <c r="I14" s="200">
        <f t="shared" si="0"/>
        <v>355392.29</v>
      </c>
    </row>
    <row r="15" spans="1:9" ht="88.8" customHeight="1">
      <c r="A15" s="64">
        <v>1.4</v>
      </c>
      <c r="B15" s="143" t="s">
        <v>110</v>
      </c>
      <c r="C15" s="144"/>
      <c r="D15" s="144"/>
      <c r="E15" s="145"/>
      <c r="F15" s="64" t="s">
        <v>206</v>
      </c>
      <c r="G15" s="193">
        <v>6.72</v>
      </c>
      <c r="H15" s="202">
        <v>19473.55</v>
      </c>
      <c r="I15" s="200">
        <f t="shared" si="0"/>
        <v>130862.26</v>
      </c>
    </row>
    <row r="16" spans="1:9" ht="90" customHeight="1">
      <c r="A16" s="64">
        <v>1.5</v>
      </c>
      <c r="B16" s="143" t="s">
        <v>93</v>
      </c>
      <c r="C16" s="144"/>
      <c r="D16" s="144"/>
      <c r="E16" s="145"/>
      <c r="F16" s="64" t="s">
        <v>206</v>
      </c>
      <c r="G16" s="193">
        <v>8.8699999999999992</v>
      </c>
      <c r="H16" s="202">
        <v>19473.55</v>
      </c>
      <c r="I16" s="200">
        <f t="shared" si="0"/>
        <v>172730.39</v>
      </c>
    </row>
    <row r="17" spans="1:9" ht="110.1" customHeight="1">
      <c r="A17" s="64">
        <v>1.6</v>
      </c>
      <c r="B17" s="143" t="s">
        <v>94</v>
      </c>
      <c r="C17" s="144"/>
      <c r="D17" s="144"/>
      <c r="E17" s="145"/>
      <c r="F17" s="64" t="s">
        <v>206</v>
      </c>
      <c r="G17" s="193">
        <v>7.55</v>
      </c>
      <c r="H17" s="202">
        <v>19620.03</v>
      </c>
      <c r="I17" s="200">
        <f t="shared" si="0"/>
        <v>148131.23000000001</v>
      </c>
    </row>
    <row r="18" spans="1:9" ht="125.1" customHeight="1">
      <c r="A18" s="64">
        <v>1.7</v>
      </c>
      <c r="B18" s="100" t="s">
        <v>95</v>
      </c>
      <c r="C18" s="100"/>
      <c r="D18" s="100"/>
      <c r="E18" s="100"/>
      <c r="F18" s="64" t="s">
        <v>206</v>
      </c>
      <c r="G18" s="162">
        <v>73</v>
      </c>
      <c r="H18" s="202">
        <v>22939.93</v>
      </c>
      <c r="I18" s="200">
        <f t="shared" si="0"/>
        <v>1674614.89</v>
      </c>
    </row>
    <row r="19" spans="1:9" ht="115.05" customHeight="1">
      <c r="A19" s="64">
        <v>1.8</v>
      </c>
      <c r="B19" s="100" t="s">
        <v>96</v>
      </c>
      <c r="C19" s="100"/>
      <c r="D19" s="100"/>
      <c r="E19" s="100"/>
      <c r="F19" s="64" t="s">
        <v>207</v>
      </c>
      <c r="G19" s="162">
        <v>1460.04</v>
      </c>
      <c r="H19" s="202">
        <v>53.7</v>
      </c>
      <c r="I19" s="200">
        <f t="shared" si="0"/>
        <v>78404.149999999994</v>
      </c>
    </row>
    <row r="20" spans="1:9">
      <c r="A20" s="75"/>
      <c r="B20" s="49" t="s">
        <v>208</v>
      </c>
      <c r="G20" s="80"/>
      <c r="H20" s="203"/>
      <c r="I20" s="203">
        <f>SUM(I12:I19)</f>
        <v>3175694.1199999996</v>
      </c>
    </row>
    <row r="21" spans="1:9">
      <c r="G21" s="80"/>
      <c r="H21" s="203"/>
      <c r="I21" s="203"/>
    </row>
  </sheetData>
  <protectedRanges>
    <protectedRange sqref="B12:E19" name="Range3_1"/>
  </protectedRanges>
  <mergeCells count="17">
    <mergeCell ref="B14:E14"/>
    <mergeCell ref="C3:E3"/>
    <mergeCell ref="C4:E5"/>
    <mergeCell ref="F5:G5"/>
    <mergeCell ref="C6:E6"/>
    <mergeCell ref="F6:G6"/>
    <mergeCell ref="F7:G7"/>
    <mergeCell ref="B9:E9"/>
    <mergeCell ref="B10:E10"/>
    <mergeCell ref="B11:E11"/>
    <mergeCell ref="B12:E12"/>
    <mergeCell ref="B13:E13"/>
    <mergeCell ref="B15:E15"/>
    <mergeCell ref="B16:E16"/>
    <mergeCell ref="B17:E17"/>
    <mergeCell ref="B18:E18"/>
    <mergeCell ref="B19:E19"/>
  </mergeCells>
  <printOptions horizontalCentered="1"/>
  <pageMargins left="0.70866141732283472" right="0.70866141732283472" top="0.39370078740157483" bottom="0.39370078740157483" header="0.31496062992125984" footer="0.31496062992125984"/>
  <pageSetup scale="69" fitToHeight="0" orientation="portrait" r:id="rId1"/>
  <headerFooter>
    <oddFooter>&amp;R
Página &amp;P de &amp;N</oddFooter>
  </headerFooter>
  <rowBreaks count="1" manualBreakCount="1">
    <brk id="18"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AAB740-DAA9-42DA-897B-94EC150843F6}">
  <sheetPr>
    <tabColor rgb="FFFFFFCC"/>
    <pageSetUpPr fitToPage="1"/>
  </sheetPr>
  <dimension ref="A1:I27"/>
  <sheetViews>
    <sheetView showGridLines="0" topLeftCell="A24" zoomScaleNormal="100" zoomScaleSheetLayoutView="100" workbookViewId="0">
      <selection activeCell="I27" sqref="I27"/>
    </sheetView>
  </sheetViews>
  <sheetFormatPr baseColWidth="10" defaultColWidth="11.44140625" defaultRowHeight="13.8"/>
  <cols>
    <col min="1" max="1" width="21.44140625" style="49" customWidth="1"/>
    <col min="2" max="2" width="11.88671875" style="49" customWidth="1"/>
    <col min="3" max="3" width="41.44140625" style="49" customWidth="1"/>
    <col min="4" max="4" width="8.5546875" style="49" customWidth="1"/>
    <col min="5" max="5" width="15" style="49" customWidth="1"/>
    <col min="6" max="6" width="8.6640625" style="49" customWidth="1"/>
    <col min="7" max="7" width="22.44140625" style="168" customWidth="1"/>
    <col min="8" max="8" width="13.5546875" style="200" customWidth="1"/>
    <col min="9" max="9" width="13.77734375" style="200" customWidth="1"/>
    <col min="10" max="16384" width="11.44140625" style="49"/>
  </cols>
  <sheetData>
    <row r="1" spans="1:9" ht="13.5" customHeight="1">
      <c r="G1" s="59"/>
    </row>
    <row r="2" spans="1:9" ht="19.5" customHeight="1">
      <c r="G2" s="59"/>
    </row>
    <row r="3" spans="1:9" ht="18.75" customHeight="1">
      <c r="B3" s="50"/>
      <c r="C3" s="51" t="s">
        <v>0</v>
      </c>
      <c r="D3" s="51"/>
      <c r="E3" s="51"/>
      <c r="F3" s="52"/>
      <c r="G3" s="158"/>
    </row>
    <row r="4" spans="1:9" ht="21" customHeight="1">
      <c r="C4" s="54" t="str">
        <f>Cover!D4</f>
        <v>Owens T2 Rebuilt Detailed Engineering</v>
      </c>
      <c r="D4" s="54"/>
      <c r="E4" s="54"/>
      <c r="F4" s="55"/>
      <c r="G4" s="158"/>
    </row>
    <row r="5" spans="1:9" ht="24" customHeight="1">
      <c r="B5" s="55"/>
      <c r="C5" s="54"/>
      <c r="D5" s="54"/>
      <c r="E5" s="54"/>
      <c r="F5" s="56" t="s">
        <v>23</v>
      </c>
      <c r="G5" s="56"/>
    </row>
    <row r="6" spans="1:9" ht="13.5" customHeight="1">
      <c r="B6" s="50"/>
      <c r="C6" s="57" t="s">
        <v>171</v>
      </c>
      <c r="D6" s="57"/>
      <c r="E6" s="57"/>
      <c r="F6" s="56" t="s">
        <v>2</v>
      </c>
      <c r="G6" s="56"/>
    </row>
    <row r="7" spans="1:9" ht="13.5" customHeight="1">
      <c r="B7" s="50"/>
      <c r="C7" s="50" t="s">
        <v>3</v>
      </c>
      <c r="D7" s="53"/>
      <c r="E7" s="53"/>
      <c r="F7" s="58" t="s">
        <v>132</v>
      </c>
      <c r="G7" s="58"/>
    </row>
    <row r="8" spans="1:9">
      <c r="B8" s="50"/>
      <c r="C8" s="50"/>
      <c r="D8" s="50"/>
      <c r="E8" s="50"/>
      <c r="F8" s="59"/>
      <c r="G8" s="60" t="s">
        <v>199</v>
      </c>
    </row>
    <row r="9" spans="1:9" ht="15.75" customHeight="1">
      <c r="A9" s="61" t="s">
        <v>137</v>
      </c>
      <c r="B9" s="62" t="s">
        <v>8</v>
      </c>
      <c r="C9" s="62"/>
      <c r="D9" s="62"/>
      <c r="E9" s="62"/>
      <c r="F9" s="63" t="s">
        <v>18</v>
      </c>
      <c r="G9" s="159" t="s">
        <v>19</v>
      </c>
    </row>
    <row r="10" spans="1:9" ht="30" customHeight="1">
      <c r="A10" s="64"/>
      <c r="B10" s="65" t="s">
        <v>98</v>
      </c>
      <c r="C10" s="66"/>
      <c r="D10" s="66"/>
      <c r="E10" s="67"/>
      <c r="F10" s="61"/>
      <c r="G10" s="160"/>
    </row>
    <row r="11" spans="1:9">
      <c r="A11" s="68">
        <v>1</v>
      </c>
      <c r="B11" s="69" t="s">
        <v>99</v>
      </c>
      <c r="C11" s="70"/>
      <c r="D11" s="70"/>
      <c r="E11" s="70"/>
      <c r="F11" s="71"/>
      <c r="G11" s="161"/>
    </row>
    <row r="12" spans="1:9">
      <c r="A12" s="68">
        <v>2</v>
      </c>
      <c r="B12" s="69" t="s">
        <v>100</v>
      </c>
      <c r="C12" s="70"/>
      <c r="D12" s="70"/>
      <c r="E12" s="70"/>
      <c r="F12" s="71"/>
      <c r="G12" s="161"/>
    </row>
    <row r="13" spans="1:9" ht="125.1" customHeight="1">
      <c r="A13" s="64">
        <v>2.1</v>
      </c>
      <c r="B13" s="100" t="s">
        <v>101</v>
      </c>
      <c r="C13" s="100"/>
      <c r="D13" s="100"/>
      <c r="E13" s="100"/>
      <c r="F13" s="64" t="s">
        <v>206</v>
      </c>
      <c r="G13" s="162">
        <v>76.150000000000006</v>
      </c>
      <c r="H13" s="202">
        <v>11227.14</v>
      </c>
      <c r="I13" s="200">
        <f>ROUND(G13*H13,2)</f>
        <v>854946.71</v>
      </c>
    </row>
    <row r="14" spans="1:9" ht="100.05" customHeight="1">
      <c r="A14" s="64">
        <v>2.2000000000000002</v>
      </c>
      <c r="B14" s="100" t="s">
        <v>136</v>
      </c>
      <c r="C14" s="100"/>
      <c r="D14" s="100"/>
      <c r="E14" s="100"/>
      <c r="F14" s="64" t="s">
        <v>102</v>
      </c>
      <c r="G14" s="162">
        <v>60.480000000000004</v>
      </c>
      <c r="H14" s="202">
        <v>3905.87</v>
      </c>
      <c r="I14" s="200">
        <f>ROUND(G14*H14,2)</f>
        <v>236227.02</v>
      </c>
    </row>
    <row r="15" spans="1:9" ht="75" customHeight="1">
      <c r="A15" s="64">
        <v>2.2999999999999998</v>
      </c>
      <c r="B15" s="100" t="s">
        <v>184</v>
      </c>
      <c r="C15" s="100"/>
      <c r="D15" s="100"/>
      <c r="E15" s="100"/>
      <c r="F15" s="64"/>
      <c r="G15" s="192"/>
    </row>
    <row r="16" spans="1:9">
      <c r="A16" s="64"/>
      <c r="B16" s="100" t="s">
        <v>103</v>
      </c>
      <c r="C16" s="100"/>
      <c r="D16" s="100"/>
      <c r="E16" s="100"/>
      <c r="F16" s="64" t="s">
        <v>123</v>
      </c>
      <c r="G16" s="162">
        <v>1079.8699999999999</v>
      </c>
      <c r="H16" s="202">
        <v>86.14</v>
      </c>
      <c r="I16" s="200">
        <f t="shared" ref="I16:I26" si="0">ROUND(G16*H16,2)</f>
        <v>93020</v>
      </c>
    </row>
    <row r="17" spans="1:9">
      <c r="A17" s="64"/>
      <c r="B17" s="100" t="s">
        <v>104</v>
      </c>
      <c r="C17" s="100"/>
      <c r="D17" s="100"/>
      <c r="E17" s="100"/>
      <c r="F17" s="64" t="s">
        <v>123</v>
      </c>
      <c r="G17" s="162">
        <v>11050.24</v>
      </c>
      <c r="H17" s="202">
        <v>86.14</v>
      </c>
      <c r="I17" s="200">
        <f t="shared" si="0"/>
        <v>951867.67</v>
      </c>
    </row>
    <row r="18" spans="1:9" ht="90" customHeight="1">
      <c r="A18" s="64">
        <v>2.4</v>
      </c>
      <c r="B18" s="100" t="s">
        <v>185</v>
      </c>
      <c r="C18" s="100"/>
      <c r="D18" s="100"/>
      <c r="E18" s="100"/>
      <c r="F18" s="64"/>
      <c r="G18" s="192"/>
    </row>
    <row r="19" spans="1:9">
      <c r="A19" s="64"/>
      <c r="B19" s="100" t="s">
        <v>104</v>
      </c>
      <c r="C19" s="100"/>
      <c r="D19" s="100"/>
      <c r="E19" s="100"/>
      <c r="F19" s="64" t="s">
        <v>123</v>
      </c>
      <c r="G19" s="162">
        <v>561.49</v>
      </c>
      <c r="H19" s="202">
        <v>86.14</v>
      </c>
      <c r="I19" s="200">
        <f t="shared" si="0"/>
        <v>48366.75</v>
      </c>
    </row>
    <row r="20" spans="1:9" ht="100.05" customHeight="1">
      <c r="A20" s="64">
        <v>2.5</v>
      </c>
      <c r="B20" s="100" t="s">
        <v>135</v>
      </c>
      <c r="C20" s="100"/>
      <c r="D20" s="100"/>
      <c r="E20" s="100"/>
      <c r="F20" s="64" t="s">
        <v>102</v>
      </c>
      <c r="G20" s="162">
        <v>436.34</v>
      </c>
      <c r="H20" s="202">
        <v>4598.6099999999997</v>
      </c>
      <c r="I20" s="200">
        <f t="shared" si="0"/>
        <v>2006557.49</v>
      </c>
    </row>
    <row r="21" spans="1:9" ht="90" customHeight="1">
      <c r="A21" s="64">
        <v>2.6</v>
      </c>
      <c r="B21" s="100" t="s">
        <v>134</v>
      </c>
      <c r="C21" s="100"/>
      <c r="D21" s="100"/>
      <c r="E21" s="100"/>
      <c r="F21" s="64" t="s">
        <v>102</v>
      </c>
      <c r="G21" s="193">
        <v>53</v>
      </c>
      <c r="H21" s="202">
        <v>1054.77</v>
      </c>
      <c r="I21" s="200">
        <f t="shared" si="0"/>
        <v>55902.81</v>
      </c>
    </row>
    <row r="22" spans="1:9" ht="90" customHeight="1">
      <c r="A22" s="64">
        <v>2.7</v>
      </c>
      <c r="B22" s="100" t="s">
        <v>186</v>
      </c>
      <c r="C22" s="100"/>
      <c r="D22" s="100"/>
      <c r="E22" s="100"/>
      <c r="F22" s="64" t="s">
        <v>130</v>
      </c>
      <c r="G22" s="163"/>
    </row>
    <row r="23" spans="1:9">
      <c r="A23" s="64"/>
      <c r="B23" s="140" t="s">
        <v>138</v>
      </c>
      <c r="C23" s="141"/>
      <c r="D23" s="141"/>
      <c r="E23" s="142"/>
      <c r="F23" s="64" t="s">
        <v>130</v>
      </c>
      <c r="G23" s="193">
        <v>168</v>
      </c>
      <c r="H23" s="202">
        <v>1928.43</v>
      </c>
      <c r="I23" s="200">
        <f t="shared" si="0"/>
        <v>323976.24</v>
      </c>
    </row>
    <row r="24" spans="1:9" ht="100.05" customHeight="1">
      <c r="A24" s="64">
        <v>2.8</v>
      </c>
      <c r="B24" s="100" t="s">
        <v>139</v>
      </c>
      <c r="C24" s="100"/>
      <c r="D24" s="100"/>
      <c r="E24" s="100"/>
      <c r="F24" s="64" t="s">
        <v>172</v>
      </c>
      <c r="G24" s="193">
        <v>685.44</v>
      </c>
      <c r="H24" s="202">
        <v>265.48</v>
      </c>
      <c r="I24" s="200">
        <f t="shared" si="0"/>
        <v>181970.61</v>
      </c>
    </row>
    <row r="25" spans="1:9" ht="100.05" customHeight="1">
      <c r="A25" s="64">
        <v>2.9</v>
      </c>
      <c r="B25" s="100" t="s">
        <v>140</v>
      </c>
      <c r="C25" s="100"/>
      <c r="D25" s="100"/>
      <c r="E25" s="100"/>
      <c r="F25" s="64" t="s">
        <v>102</v>
      </c>
      <c r="G25" s="193">
        <v>63.54</v>
      </c>
      <c r="H25" s="202">
        <v>1054.77</v>
      </c>
      <c r="I25" s="200">
        <f t="shared" si="0"/>
        <v>67020.09</v>
      </c>
    </row>
    <row r="26" spans="1:9" ht="125.1" customHeight="1">
      <c r="A26" s="139">
        <v>2.1</v>
      </c>
      <c r="B26" s="100" t="s">
        <v>141</v>
      </c>
      <c r="C26" s="100"/>
      <c r="D26" s="100"/>
      <c r="E26" s="100"/>
      <c r="F26" s="64" t="s">
        <v>21</v>
      </c>
      <c r="G26" s="193">
        <v>55.2</v>
      </c>
      <c r="H26" s="202">
        <v>628.08000000000004</v>
      </c>
      <c r="I26" s="200">
        <f t="shared" si="0"/>
        <v>34670.019999999997</v>
      </c>
    </row>
    <row r="27" spans="1:9">
      <c r="B27" s="49" t="s">
        <v>208</v>
      </c>
      <c r="I27" s="200">
        <f>SUM(I13:I26)</f>
        <v>4854525.4099999992</v>
      </c>
    </row>
  </sheetData>
  <protectedRanges>
    <protectedRange sqref="B13:E26" name="Range3_1"/>
  </protectedRanges>
  <mergeCells count="24">
    <mergeCell ref="B22:E22"/>
    <mergeCell ref="B23:E23"/>
    <mergeCell ref="F7:G7"/>
    <mergeCell ref="C3:E3"/>
    <mergeCell ref="C4:E5"/>
    <mergeCell ref="F5:G5"/>
    <mergeCell ref="C6:E6"/>
    <mergeCell ref="F6:G6"/>
    <mergeCell ref="B24:E24"/>
    <mergeCell ref="B25:E25"/>
    <mergeCell ref="B26:E26"/>
    <mergeCell ref="B20:E20"/>
    <mergeCell ref="B9:E9"/>
    <mergeCell ref="B10:E10"/>
    <mergeCell ref="B11:E11"/>
    <mergeCell ref="B12:E12"/>
    <mergeCell ref="B13:E13"/>
    <mergeCell ref="B14:E14"/>
    <mergeCell ref="B15:E15"/>
    <mergeCell ref="B16:E16"/>
    <mergeCell ref="B17:E17"/>
    <mergeCell ref="B18:E18"/>
    <mergeCell ref="B19:E19"/>
    <mergeCell ref="B21:E21"/>
  </mergeCells>
  <printOptions horizontalCentered="1"/>
  <pageMargins left="0.70866141732283472" right="0.70866141732283472" top="0.39370078740157483" bottom="0.39370078740157483" header="0.31496062992125984" footer="0.31496062992125984"/>
  <pageSetup scale="69" fitToHeight="0" orientation="portrait" r:id="rId1"/>
  <headerFooter>
    <oddFooter>&amp;R
Página &amp;P de &amp;N</oddFooter>
  </headerFooter>
  <rowBreaks count="1" manualBreakCount="1">
    <brk id="24"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6A1F6-DE71-4C4E-B2C6-2E98F6E30F87}">
  <sheetPr>
    <tabColor rgb="FFFFFFCC"/>
    <pageSetUpPr fitToPage="1"/>
  </sheetPr>
  <dimension ref="A1:I103"/>
  <sheetViews>
    <sheetView showGridLines="0" topLeftCell="A62" zoomScaleNormal="100" zoomScaleSheetLayoutView="100" workbookViewId="0">
      <selection activeCell="I65" sqref="I65"/>
    </sheetView>
  </sheetViews>
  <sheetFormatPr baseColWidth="10" defaultColWidth="10.88671875" defaultRowHeight="13.8"/>
  <cols>
    <col min="1" max="1" width="21.44140625" style="49" customWidth="1"/>
    <col min="2" max="2" width="11.88671875" style="49" customWidth="1"/>
    <col min="3" max="3" width="41.44140625" style="49" customWidth="1"/>
    <col min="4" max="4" width="8.5546875" style="49" customWidth="1"/>
    <col min="5" max="5" width="15" style="49" customWidth="1"/>
    <col min="6" max="6" width="8.6640625" style="49" customWidth="1"/>
    <col min="7" max="7" width="22.44140625" style="168" customWidth="1"/>
    <col min="8" max="8" width="13.5546875" style="200" customWidth="1"/>
    <col min="9" max="9" width="13.77734375" style="200" customWidth="1"/>
    <col min="10" max="16384" width="10.88671875" style="49"/>
  </cols>
  <sheetData>
    <row r="1" spans="1:9" ht="13.5" customHeight="1">
      <c r="G1" s="59"/>
    </row>
    <row r="2" spans="1:9" ht="19.5" customHeight="1">
      <c r="G2" s="59"/>
    </row>
    <row r="3" spans="1:9" ht="18.75" customHeight="1">
      <c r="B3" s="50"/>
      <c r="C3" s="51" t="s">
        <v>0</v>
      </c>
      <c r="D3" s="51"/>
      <c r="E3" s="51"/>
      <c r="F3" s="52"/>
      <c r="G3" s="158"/>
    </row>
    <row r="4" spans="1:9" ht="21" customHeight="1">
      <c r="C4" s="54" t="str">
        <f>Cover!D4</f>
        <v>Owens T2 Rebuilt Detailed Engineering</v>
      </c>
      <c r="D4" s="54"/>
      <c r="E4" s="54"/>
      <c r="F4" s="55"/>
      <c r="G4" s="158"/>
    </row>
    <row r="5" spans="1:9" ht="24" customHeight="1">
      <c r="B5" s="55"/>
      <c r="C5" s="54"/>
      <c r="D5" s="54"/>
      <c r="E5" s="54"/>
      <c r="F5" s="56" t="s">
        <v>23</v>
      </c>
      <c r="G5" s="56"/>
    </row>
    <row r="6" spans="1:9" ht="13.5" customHeight="1">
      <c r="B6" s="50"/>
      <c r="C6" s="57" t="s">
        <v>171</v>
      </c>
      <c r="D6" s="57"/>
      <c r="E6" s="57"/>
      <c r="F6" s="56" t="s">
        <v>2</v>
      </c>
      <c r="G6" s="56"/>
    </row>
    <row r="7" spans="1:9" ht="13.5" customHeight="1">
      <c r="B7" s="50"/>
      <c r="C7" s="50" t="s">
        <v>3</v>
      </c>
      <c r="D7" s="53"/>
      <c r="E7" s="53"/>
      <c r="F7" s="58" t="s">
        <v>132</v>
      </c>
      <c r="G7" s="58"/>
    </row>
    <row r="8" spans="1:9">
      <c r="B8" s="50"/>
      <c r="C8" s="50"/>
      <c r="D8" s="50"/>
      <c r="E8" s="50"/>
      <c r="F8" s="59"/>
      <c r="G8" s="60" t="s">
        <v>199</v>
      </c>
    </row>
    <row r="9" spans="1:9">
      <c r="A9" s="61" t="s">
        <v>137</v>
      </c>
      <c r="B9" s="62" t="s">
        <v>8</v>
      </c>
      <c r="C9" s="62"/>
      <c r="D9" s="62"/>
      <c r="E9" s="62"/>
      <c r="F9" s="63" t="s">
        <v>18</v>
      </c>
      <c r="G9" s="159" t="s">
        <v>19</v>
      </c>
    </row>
    <row r="10" spans="1:9" ht="50.1" customHeight="1">
      <c r="A10" s="64"/>
      <c r="B10" s="109" t="s">
        <v>131</v>
      </c>
      <c r="C10" s="109"/>
      <c r="D10" s="109"/>
      <c r="E10" s="109"/>
      <c r="F10" s="61"/>
      <c r="G10" s="160"/>
    </row>
    <row r="11" spans="1:9" ht="25.05" customHeight="1">
      <c r="A11" s="68">
        <v>1</v>
      </c>
      <c r="B11" s="110" t="s">
        <v>105</v>
      </c>
      <c r="C11" s="110"/>
      <c r="D11" s="110"/>
      <c r="E11" s="110"/>
      <c r="F11" s="71"/>
      <c r="G11" s="161"/>
    </row>
    <row r="12" spans="1:9" ht="210" customHeight="1">
      <c r="A12" s="64">
        <v>1.1000000000000001</v>
      </c>
      <c r="B12" s="100" t="s">
        <v>187</v>
      </c>
      <c r="C12" s="100"/>
      <c r="D12" s="100"/>
      <c r="E12" s="100"/>
      <c r="F12" s="64"/>
      <c r="G12" s="176"/>
    </row>
    <row r="13" spans="1:9" ht="25.05" customHeight="1">
      <c r="A13" s="64"/>
      <c r="B13" s="111" t="s">
        <v>152</v>
      </c>
      <c r="C13" s="111"/>
      <c r="D13" s="111"/>
      <c r="E13" s="111"/>
      <c r="F13" s="64"/>
      <c r="G13" s="180"/>
    </row>
    <row r="14" spans="1:9" ht="25.05" customHeight="1">
      <c r="A14" s="64"/>
      <c r="B14" s="104" t="s">
        <v>159</v>
      </c>
      <c r="C14" s="104"/>
      <c r="D14" s="104"/>
      <c r="E14" s="104"/>
      <c r="F14" s="64" t="s">
        <v>123</v>
      </c>
      <c r="G14" s="170">
        <v>53.21</v>
      </c>
      <c r="H14" s="202">
        <v>211.84</v>
      </c>
      <c r="I14" s="200">
        <f>ROUND(G14*H14,2)</f>
        <v>11272.01</v>
      </c>
    </row>
    <row r="15" spans="1:9" ht="25.05" customHeight="1">
      <c r="A15" s="64"/>
      <c r="B15" s="104" t="s">
        <v>146</v>
      </c>
      <c r="C15" s="104"/>
      <c r="D15" s="104"/>
      <c r="E15" s="104"/>
      <c r="F15" s="64" t="s">
        <v>123</v>
      </c>
      <c r="G15" s="171">
        <v>62.81</v>
      </c>
      <c r="H15" s="202">
        <v>211.84</v>
      </c>
      <c r="I15" s="200">
        <f t="shared" ref="I15:I64" si="0">ROUND(G15*H15,2)</f>
        <v>13305.67</v>
      </c>
    </row>
    <row r="16" spans="1:9" ht="55.05" customHeight="1">
      <c r="A16" s="64"/>
      <c r="B16" s="104" t="s">
        <v>202</v>
      </c>
      <c r="C16" s="104"/>
      <c r="D16" s="104"/>
      <c r="E16" s="104"/>
      <c r="F16" s="64" t="s">
        <v>123</v>
      </c>
      <c r="G16" s="171">
        <v>500.46</v>
      </c>
      <c r="H16" s="202">
        <v>211.84</v>
      </c>
      <c r="I16" s="200">
        <f t="shared" si="0"/>
        <v>106017.45</v>
      </c>
    </row>
    <row r="17" spans="1:9" ht="25.05" customHeight="1">
      <c r="A17" s="64"/>
      <c r="B17" s="104" t="s">
        <v>160</v>
      </c>
      <c r="C17" s="104"/>
      <c r="D17" s="104"/>
      <c r="E17" s="104"/>
      <c r="F17" s="64" t="s">
        <v>123</v>
      </c>
      <c r="G17" s="171">
        <v>827.75</v>
      </c>
      <c r="H17" s="202">
        <v>211.84</v>
      </c>
      <c r="I17" s="200">
        <f t="shared" si="0"/>
        <v>175350.56</v>
      </c>
    </row>
    <row r="18" spans="1:9" ht="15" customHeight="1">
      <c r="A18" s="64"/>
      <c r="B18" s="104"/>
      <c r="C18" s="104"/>
      <c r="D18" s="104"/>
      <c r="E18" s="104"/>
      <c r="F18" s="64" t="s">
        <v>123</v>
      </c>
      <c r="G18" s="181">
        <f>SUM(G14:G17)</f>
        <v>1444.23</v>
      </c>
    </row>
    <row r="19" spans="1:9" ht="15" customHeight="1">
      <c r="A19" s="64"/>
      <c r="B19" s="112"/>
      <c r="C19" s="112"/>
      <c r="D19" s="112"/>
      <c r="E19" s="112"/>
      <c r="F19" s="64"/>
      <c r="G19" s="182"/>
    </row>
    <row r="20" spans="1:9" ht="25.05" customHeight="1">
      <c r="A20" s="64"/>
      <c r="B20" s="111" t="s">
        <v>153</v>
      </c>
      <c r="C20" s="111"/>
      <c r="D20" s="111"/>
      <c r="E20" s="111"/>
      <c r="F20" s="64"/>
      <c r="G20" s="181"/>
    </row>
    <row r="21" spans="1:9" ht="25.05" customHeight="1">
      <c r="A21" s="64"/>
      <c r="B21" s="104" t="s">
        <v>161</v>
      </c>
      <c r="C21" s="104"/>
      <c r="D21" s="104"/>
      <c r="E21" s="104"/>
      <c r="F21" s="64" t="s">
        <v>123</v>
      </c>
      <c r="G21" s="170">
        <v>315.24</v>
      </c>
      <c r="H21" s="202">
        <v>211.84</v>
      </c>
      <c r="I21" s="200">
        <f t="shared" si="0"/>
        <v>66780.44</v>
      </c>
    </row>
    <row r="22" spans="1:9" ht="25.05" customHeight="1">
      <c r="A22" s="64"/>
      <c r="B22" s="104" t="s">
        <v>162</v>
      </c>
      <c r="C22" s="104"/>
      <c r="D22" s="104"/>
      <c r="E22" s="104"/>
      <c r="F22" s="64" t="s">
        <v>123</v>
      </c>
      <c r="G22" s="170">
        <v>231.79</v>
      </c>
      <c r="H22" s="202">
        <v>211.84</v>
      </c>
      <c r="I22" s="200">
        <f t="shared" si="0"/>
        <v>49102.39</v>
      </c>
    </row>
    <row r="23" spans="1:9" ht="55.05" customHeight="1">
      <c r="A23" s="64"/>
      <c r="B23" s="104" t="s">
        <v>203</v>
      </c>
      <c r="C23" s="104"/>
      <c r="D23" s="104"/>
      <c r="E23" s="104"/>
      <c r="F23" s="64" t="s">
        <v>123</v>
      </c>
      <c r="G23" s="170">
        <v>652.51</v>
      </c>
      <c r="H23" s="202">
        <v>211.84</v>
      </c>
      <c r="I23" s="200">
        <f t="shared" si="0"/>
        <v>138227.72</v>
      </c>
    </row>
    <row r="24" spans="1:9" ht="25.05" customHeight="1">
      <c r="A24" s="64"/>
      <c r="B24" s="104" t="s">
        <v>163</v>
      </c>
      <c r="C24" s="104"/>
      <c r="D24" s="104"/>
      <c r="E24" s="104"/>
      <c r="F24" s="64" t="s">
        <v>123</v>
      </c>
      <c r="G24" s="170">
        <v>1304.1600000000001</v>
      </c>
      <c r="H24" s="202">
        <v>211.84</v>
      </c>
      <c r="I24" s="200">
        <f t="shared" si="0"/>
        <v>276273.25</v>
      </c>
    </row>
    <row r="25" spans="1:9">
      <c r="A25" s="64"/>
      <c r="B25" s="74"/>
      <c r="C25" s="74"/>
      <c r="D25" s="74"/>
      <c r="E25" s="74"/>
      <c r="F25" s="64" t="s">
        <v>123</v>
      </c>
      <c r="G25" s="181">
        <f>SUM(G21:G24)</f>
        <v>2503.6999999999998</v>
      </c>
    </row>
    <row r="26" spans="1:9">
      <c r="A26" s="64"/>
      <c r="B26" s="113"/>
      <c r="C26" s="114"/>
      <c r="D26" s="114"/>
      <c r="E26" s="115"/>
      <c r="F26" s="64"/>
      <c r="G26" s="182"/>
    </row>
    <row r="27" spans="1:9" ht="25.05" customHeight="1">
      <c r="A27" s="64"/>
      <c r="B27" s="111" t="s">
        <v>154</v>
      </c>
      <c r="C27" s="111"/>
      <c r="D27" s="111"/>
      <c r="E27" s="111"/>
      <c r="F27" s="64"/>
      <c r="G27" s="176"/>
    </row>
    <row r="28" spans="1:9" ht="25.05" customHeight="1">
      <c r="A28" s="64"/>
      <c r="B28" s="104" t="s">
        <v>164</v>
      </c>
      <c r="C28" s="104"/>
      <c r="D28" s="104"/>
      <c r="E28" s="104"/>
      <c r="F28" s="64" t="s">
        <v>123</v>
      </c>
      <c r="G28" s="183">
        <v>252.91</v>
      </c>
      <c r="H28" s="202">
        <v>708.08</v>
      </c>
      <c r="I28" s="200">
        <f t="shared" si="0"/>
        <v>179080.51</v>
      </c>
    </row>
    <row r="29" spans="1:9" ht="25.05" customHeight="1">
      <c r="A29" s="64"/>
      <c r="B29" s="116" t="s">
        <v>165</v>
      </c>
      <c r="C29" s="116"/>
      <c r="D29" s="116"/>
      <c r="E29" s="116"/>
      <c r="F29" s="64" t="s">
        <v>123</v>
      </c>
      <c r="G29" s="183">
        <v>328.99</v>
      </c>
      <c r="H29" s="202">
        <v>708.08</v>
      </c>
      <c r="I29" s="200">
        <f t="shared" si="0"/>
        <v>232951.24</v>
      </c>
    </row>
    <row r="30" spans="1:9" ht="55.05" customHeight="1">
      <c r="A30" s="64"/>
      <c r="B30" s="117" t="s">
        <v>204</v>
      </c>
      <c r="C30" s="117"/>
      <c r="D30" s="117"/>
      <c r="E30" s="117"/>
      <c r="F30" s="64" t="s">
        <v>123</v>
      </c>
      <c r="G30" s="183">
        <v>93.35</v>
      </c>
      <c r="H30" s="202">
        <v>708.08</v>
      </c>
      <c r="I30" s="200">
        <f t="shared" si="0"/>
        <v>66099.27</v>
      </c>
    </row>
    <row r="31" spans="1:9" ht="25.05" customHeight="1">
      <c r="A31" s="64"/>
      <c r="B31" s="104" t="s">
        <v>147</v>
      </c>
      <c r="C31" s="104"/>
      <c r="D31" s="104"/>
      <c r="E31" s="104"/>
      <c r="F31" s="64" t="s">
        <v>123</v>
      </c>
      <c r="G31" s="183">
        <v>153.88</v>
      </c>
      <c r="H31" s="202">
        <v>708.08</v>
      </c>
      <c r="I31" s="200">
        <f t="shared" si="0"/>
        <v>108959.35</v>
      </c>
    </row>
    <row r="32" spans="1:9">
      <c r="A32" s="64"/>
      <c r="B32" s="74"/>
      <c r="C32" s="74"/>
      <c r="D32" s="74"/>
      <c r="E32" s="74"/>
      <c r="F32" s="64" t="s">
        <v>123</v>
      </c>
      <c r="G32" s="181">
        <f>SUM(G28:G31)</f>
        <v>829.13</v>
      </c>
    </row>
    <row r="33" spans="1:9">
      <c r="A33" s="64"/>
      <c r="B33" s="113"/>
      <c r="C33" s="114"/>
      <c r="D33" s="114"/>
      <c r="E33" s="115"/>
      <c r="F33" s="64"/>
      <c r="G33" s="181"/>
    </row>
    <row r="34" spans="1:9" ht="25.05" customHeight="1">
      <c r="A34" s="64"/>
      <c r="B34" s="111" t="s">
        <v>167</v>
      </c>
      <c r="C34" s="111"/>
      <c r="D34" s="111"/>
      <c r="E34" s="111"/>
      <c r="F34" s="64"/>
      <c r="G34" s="181"/>
    </row>
    <row r="35" spans="1:9" ht="30" customHeight="1">
      <c r="A35" s="64"/>
      <c r="B35" s="72" t="s">
        <v>205</v>
      </c>
      <c r="C35" s="72"/>
      <c r="D35" s="72"/>
      <c r="E35" s="72"/>
      <c r="F35" s="64" t="s">
        <v>123</v>
      </c>
      <c r="G35" s="178">
        <v>13.76</v>
      </c>
      <c r="H35" s="202">
        <v>708.08</v>
      </c>
      <c r="I35" s="200">
        <f t="shared" si="0"/>
        <v>9743.18</v>
      </c>
    </row>
    <row r="36" spans="1:9">
      <c r="A36" s="64"/>
      <c r="B36" s="72" t="s">
        <v>166</v>
      </c>
      <c r="C36" s="72"/>
      <c r="D36" s="72"/>
      <c r="E36" s="72"/>
      <c r="F36" s="64" t="s">
        <v>123</v>
      </c>
      <c r="G36" s="178">
        <v>15.7</v>
      </c>
      <c r="H36" s="202">
        <v>708.08</v>
      </c>
      <c r="I36" s="200">
        <f t="shared" si="0"/>
        <v>11116.86</v>
      </c>
    </row>
    <row r="37" spans="1:9">
      <c r="A37" s="64"/>
      <c r="B37" s="118"/>
      <c r="C37" s="119"/>
      <c r="D37" s="119"/>
      <c r="E37" s="120"/>
      <c r="F37" s="64" t="s">
        <v>123</v>
      </c>
      <c r="G37" s="181">
        <f>G35+G36</f>
        <v>29.46</v>
      </c>
    </row>
    <row r="38" spans="1:9">
      <c r="A38" s="64"/>
      <c r="B38" s="121"/>
      <c r="C38" s="121"/>
      <c r="D38" s="121"/>
      <c r="E38" s="121"/>
      <c r="F38" s="64"/>
      <c r="G38" s="181"/>
    </row>
    <row r="39" spans="1:9" ht="25.05" customHeight="1">
      <c r="A39" s="64"/>
      <c r="B39" s="111" t="s">
        <v>151</v>
      </c>
      <c r="C39" s="111"/>
      <c r="D39" s="111"/>
      <c r="E39" s="111"/>
      <c r="F39" s="64"/>
      <c r="G39" s="181"/>
    </row>
    <row r="40" spans="1:9" ht="125.1" customHeight="1">
      <c r="A40" s="122"/>
      <c r="B40" s="72" t="s">
        <v>173</v>
      </c>
      <c r="C40" s="72"/>
      <c r="D40" s="72"/>
      <c r="E40" s="72"/>
      <c r="F40" s="64" t="s">
        <v>201</v>
      </c>
      <c r="G40" s="178">
        <v>8.73</v>
      </c>
      <c r="H40" s="200">
        <v>3400</v>
      </c>
      <c r="I40" s="200">
        <f t="shared" si="0"/>
        <v>29682</v>
      </c>
    </row>
    <row r="41" spans="1:9">
      <c r="A41" s="64"/>
      <c r="B41" s="121"/>
      <c r="C41" s="121"/>
      <c r="D41" s="121"/>
      <c r="E41" s="121"/>
      <c r="F41" s="64"/>
      <c r="G41" s="182"/>
    </row>
    <row r="42" spans="1:9" ht="40.049999999999997" customHeight="1">
      <c r="A42" s="64"/>
      <c r="B42" s="111" t="s">
        <v>170</v>
      </c>
      <c r="C42" s="111"/>
      <c r="D42" s="111"/>
      <c r="E42" s="111"/>
      <c r="F42" s="64"/>
      <c r="G42" s="182"/>
    </row>
    <row r="43" spans="1:9" ht="40.049999999999997" customHeight="1">
      <c r="A43" s="64"/>
      <c r="B43" s="72" t="s">
        <v>169</v>
      </c>
      <c r="C43" s="72"/>
      <c r="D43" s="72"/>
      <c r="E43" s="72"/>
      <c r="F43" s="64" t="s">
        <v>123</v>
      </c>
      <c r="G43" s="178">
        <v>14.95</v>
      </c>
      <c r="H43" s="200">
        <v>708.08</v>
      </c>
      <c r="I43" s="200">
        <f t="shared" si="0"/>
        <v>10585.8</v>
      </c>
    </row>
    <row r="44" spans="1:9">
      <c r="A44" s="64"/>
      <c r="B44" s="121"/>
      <c r="C44" s="121"/>
      <c r="D44" s="121"/>
      <c r="E44" s="121"/>
      <c r="F44" s="64"/>
      <c r="G44" s="182"/>
    </row>
    <row r="45" spans="1:9" s="125" customFormat="1" ht="40.049999999999997" customHeight="1">
      <c r="A45" s="68">
        <v>2</v>
      </c>
      <c r="B45" s="123" t="s">
        <v>157</v>
      </c>
      <c r="C45" s="123"/>
      <c r="D45" s="123"/>
      <c r="E45" s="123"/>
      <c r="F45" s="124"/>
      <c r="G45" s="161"/>
      <c r="H45" s="200"/>
      <c r="I45" s="200"/>
    </row>
    <row r="46" spans="1:9" ht="100.05" customHeight="1">
      <c r="A46" s="64">
        <v>2.1</v>
      </c>
      <c r="B46" s="72" t="s">
        <v>188</v>
      </c>
      <c r="C46" s="72"/>
      <c r="D46" s="72"/>
      <c r="E46" s="72"/>
      <c r="F46" s="64" t="s">
        <v>130</v>
      </c>
      <c r="G46" s="171">
        <v>74</v>
      </c>
      <c r="H46" s="202">
        <v>7673.01</v>
      </c>
      <c r="I46" s="200">
        <f t="shared" si="0"/>
        <v>567802.74</v>
      </c>
    </row>
    <row r="47" spans="1:9" ht="100.05" customHeight="1">
      <c r="A47" s="64">
        <v>2.2000000000000002</v>
      </c>
      <c r="B47" s="72" t="s">
        <v>189</v>
      </c>
      <c r="C47" s="72"/>
      <c r="D47" s="72"/>
      <c r="E47" s="72"/>
      <c r="F47" s="64" t="s">
        <v>130</v>
      </c>
      <c r="G47" s="171">
        <v>379</v>
      </c>
      <c r="H47" s="202">
        <v>3385.02</v>
      </c>
      <c r="I47" s="200">
        <f t="shared" si="0"/>
        <v>1282922.58</v>
      </c>
    </row>
    <row r="48" spans="1:9">
      <c r="A48" s="64"/>
      <c r="B48" s="74"/>
      <c r="C48" s="74"/>
      <c r="D48" s="74"/>
      <c r="E48" s="74"/>
      <c r="F48" s="64"/>
      <c r="G48" s="182"/>
    </row>
    <row r="49" spans="1:9" ht="25.05" customHeight="1">
      <c r="A49" s="68">
        <v>3</v>
      </c>
      <c r="B49" s="123" t="s">
        <v>175</v>
      </c>
      <c r="C49" s="123"/>
      <c r="D49" s="123"/>
      <c r="E49" s="123"/>
      <c r="F49" s="68"/>
      <c r="G49" s="184"/>
    </row>
    <row r="50" spans="1:9" ht="160.05000000000001" customHeight="1">
      <c r="A50" s="64">
        <v>3.1</v>
      </c>
      <c r="B50" s="126" t="s">
        <v>190</v>
      </c>
      <c r="C50" s="126"/>
      <c r="D50" s="126"/>
      <c r="E50" s="126"/>
      <c r="F50" s="64"/>
      <c r="G50" s="176"/>
    </row>
    <row r="51" spans="1:9">
      <c r="A51" s="64"/>
      <c r="B51" s="74" t="s">
        <v>155</v>
      </c>
      <c r="C51" s="74"/>
      <c r="D51" s="74"/>
      <c r="E51" s="74"/>
      <c r="F51" s="64" t="s">
        <v>123</v>
      </c>
      <c r="G51" s="176">
        <v>9.84</v>
      </c>
    </row>
    <row r="52" spans="1:9">
      <c r="A52" s="64"/>
      <c r="B52" s="74" t="s">
        <v>156</v>
      </c>
      <c r="C52" s="74"/>
      <c r="D52" s="74"/>
      <c r="E52" s="74"/>
      <c r="F52" s="64" t="s">
        <v>123</v>
      </c>
      <c r="G52" s="176">
        <v>396.34519999999998</v>
      </c>
    </row>
    <row r="53" spans="1:9">
      <c r="A53" s="64"/>
      <c r="B53" s="74" t="s">
        <v>158</v>
      </c>
      <c r="C53" s="74"/>
      <c r="D53" s="74"/>
      <c r="E53" s="74"/>
      <c r="F53" s="64" t="s">
        <v>123</v>
      </c>
      <c r="G53" s="180">
        <v>3924.08</v>
      </c>
    </row>
    <row r="54" spans="1:9">
      <c r="A54" s="64"/>
      <c r="B54" s="74" t="s">
        <v>148</v>
      </c>
      <c r="C54" s="74"/>
      <c r="D54" s="74"/>
      <c r="E54" s="74"/>
      <c r="F54" s="64" t="s">
        <v>123</v>
      </c>
      <c r="G54" s="176">
        <f>(G51+G52)*0.1</f>
        <v>40.618519999999997</v>
      </c>
    </row>
    <row r="55" spans="1:9">
      <c r="A55" s="64"/>
      <c r="B55" s="113"/>
      <c r="C55" s="114"/>
      <c r="D55" s="114"/>
      <c r="E55" s="115"/>
      <c r="F55" s="64" t="s">
        <v>123</v>
      </c>
      <c r="G55" s="185">
        <v>4370.88</v>
      </c>
      <c r="H55" s="202">
        <v>276.36</v>
      </c>
      <c r="I55" s="200">
        <f t="shared" si="0"/>
        <v>1207936.3999999999</v>
      </c>
    </row>
    <row r="56" spans="1:9" ht="95.4" customHeight="1">
      <c r="A56" s="105">
        <v>3.2</v>
      </c>
      <c r="B56" s="126" t="s">
        <v>191</v>
      </c>
      <c r="C56" s="126"/>
      <c r="D56" s="126"/>
      <c r="E56" s="126"/>
      <c r="F56" s="105" t="s">
        <v>130</v>
      </c>
      <c r="G56" s="185">
        <v>146</v>
      </c>
      <c r="H56" s="202">
        <v>2371.62</v>
      </c>
      <c r="I56" s="200">
        <f t="shared" si="0"/>
        <v>346256.52</v>
      </c>
    </row>
    <row r="57" spans="1:9" ht="160.05000000000001" customHeight="1">
      <c r="A57" s="64">
        <v>3.3</v>
      </c>
      <c r="B57" s="72" t="s">
        <v>192</v>
      </c>
      <c r="C57" s="72"/>
      <c r="D57" s="72"/>
      <c r="E57" s="72"/>
      <c r="F57" s="64" t="s">
        <v>130</v>
      </c>
      <c r="G57" s="186">
        <v>344</v>
      </c>
      <c r="H57" s="202">
        <v>1909.66</v>
      </c>
      <c r="I57" s="200">
        <f t="shared" si="0"/>
        <v>656923.04</v>
      </c>
    </row>
    <row r="58" spans="1:9" ht="150" customHeight="1">
      <c r="A58" s="64">
        <v>3.4</v>
      </c>
      <c r="B58" s="72" t="s">
        <v>193</v>
      </c>
      <c r="C58" s="72"/>
      <c r="D58" s="72"/>
      <c r="E58" s="72"/>
      <c r="F58" s="64" t="s">
        <v>123</v>
      </c>
      <c r="G58" s="185">
        <v>180.05</v>
      </c>
      <c r="H58" s="202">
        <v>211.84</v>
      </c>
      <c r="I58" s="200">
        <f t="shared" si="0"/>
        <v>38141.79</v>
      </c>
    </row>
    <row r="59" spans="1:9">
      <c r="A59" s="64"/>
      <c r="B59" s="127"/>
      <c r="C59" s="127"/>
      <c r="D59" s="127"/>
      <c r="E59" s="127"/>
      <c r="F59" s="64"/>
      <c r="G59" s="176"/>
    </row>
    <row r="60" spans="1:9" ht="25.05" customHeight="1">
      <c r="A60" s="105"/>
      <c r="B60" s="128" t="s">
        <v>151</v>
      </c>
      <c r="C60" s="128"/>
      <c r="D60" s="128"/>
      <c r="E60" s="128"/>
      <c r="F60" s="105"/>
      <c r="G60" s="178"/>
    </row>
    <row r="61" spans="1:9" ht="125.1" customHeight="1">
      <c r="A61" s="105">
        <v>3.5</v>
      </c>
      <c r="B61" s="126" t="s">
        <v>174</v>
      </c>
      <c r="C61" s="126"/>
      <c r="D61" s="126"/>
      <c r="E61" s="126"/>
      <c r="F61" s="105" t="s">
        <v>201</v>
      </c>
      <c r="G61" s="178">
        <v>2.41</v>
      </c>
      <c r="H61" s="200">
        <v>3400</v>
      </c>
      <c r="I61" s="200">
        <f t="shared" si="0"/>
        <v>8194</v>
      </c>
    </row>
    <row r="62" spans="1:9">
      <c r="A62" s="64"/>
      <c r="B62" s="129"/>
      <c r="C62" s="130"/>
      <c r="D62" s="130"/>
      <c r="E62" s="131"/>
      <c r="F62" s="64"/>
      <c r="G62" s="176"/>
    </row>
    <row r="63" spans="1:9" ht="25.05" customHeight="1">
      <c r="A63" s="105">
        <v>4</v>
      </c>
      <c r="B63" s="132" t="s">
        <v>149</v>
      </c>
      <c r="C63" s="132"/>
      <c r="D63" s="132"/>
      <c r="E63" s="132"/>
      <c r="F63" s="105"/>
      <c r="G63" s="185"/>
    </row>
    <row r="64" spans="1:9" ht="200.1" customHeight="1">
      <c r="A64" s="105">
        <v>4.0999999999999996</v>
      </c>
      <c r="B64" s="126" t="s">
        <v>168</v>
      </c>
      <c r="C64" s="126"/>
      <c r="D64" s="126"/>
      <c r="E64" s="126"/>
      <c r="F64" s="105" t="s">
        <v>201</v>
      </c>
      <c r="G64" s="185">
        <v>1.2</v>
      </c>
      <c r="H64" s="200">
        <v>15775.92</v>
      </c>
      <c r="I64" s="200">
        <f t="shared" si="0"/>
        <v>18931.099999999999</v>
      </c>
    </row>
    <row r="65" spans="1:9">
      <c r="A65" s="64"/>
      <c r="B65" s="74" t="s">
        <v>208</v>
      </c>
      <c r="C65" s="74"/>
      <c r="D65" s="74"/>
      <c r="E65" s="74"/>
      <c r="F65" s="64"/>
      <c r="G65" s="176"/>
      <c r="I65" s="200">
        <f>SUM(I14:I64)</f>
        <v>5611655.8699999992</v>
      </c>
    </row>
    <row r="66" spans="1:9" ht="25.05" customHeight="1">
      <c r="A66" s="133"/>
      <c r="B66" s="134"/>
      <c r="C66" s="134"/>
      <c r="D66" s="134"/>
      <c r="E66" s="134"/>
      <c r="F66" s="135"/>
      <c r="G66" s="187"/>
    </row>
    <row r="67" spans="1:9" ht="150" customHeight="1">
      <c r="A67" s="133"/>
      <c r="B67" s="136"/>
      <c r="C67" s="136"/>
      <c r="D67" s="136"/>
      <c r="E67" s="136"/>
      <c r="F67" s="133"/>
      <c r="G67" s="188"/>
    </row>
    <row r="68" spans="1:9">
      <c r="A68" s="133"/>
      <c r="B68" s="136"/>
      <c r="C68" s="136"/>
      <c r="D68" s="136"/>
      <c r="E68" s="136"/>
      <c r="F68" s="133"/>
      <c r="G68" s="188"/>
    </row>
    <row r="69" spans="1:9">
      <c r="A69" s="133"/>
      <c r="B69" s="136"/>
      <c r="C69" s="136"/>
      <c r="D69" s="136"/>
      <c r="E69" s="136"/>
      <c r="F69" s="133"/>
      <c r="G69" s="188"/>
    </row>
    <row r="70" spans="1:9">
      <c r="A70" s="133"/>
      <c r="B70" s="136"/>
      <c r="C70" s="136"/>
      <c r="D70" s="136"/>
      <c r="E70" s="136"/>
      <c r="F70" s="133"/>
      <c r="G70" s="189"/>
    </row>
    <row r="71" spans="1:9">
      <c r="A71" s="133"/>
      <c r="B71" s="136"/>
      <c r="C71" s="136"/>
      <c r="D71" s="136"/>
      <c r="E71" s="136"/>
      <c r="F71" s="133"/>
      <c r="G71" s="190"/>
    </row>
    <row r="72" spans="1:9">
      <c r="A72" s="75"/>
      <c r="B72" s="137"/>
      <c r="C72" s="137"/>
      <c r="D72" s="137"/>
      <c r="E72" s="137"/>
      <c r="F72" s="75"/>
      <c r="G72" s="175"/>
    </row>
    <row r="73" spans="1:9" ht="30" customHeight="1">
      <c r="A73" s="133"/>
      <c r="B73" s="134"/>
      <c r="C73" s="134"/>
      <c r="D73" s="134"/>
      <c r="E73" s="134"/>
      <c r="F73" s="135"/>
      <c r="G73" s="187"/>
    </row>
    <row r="74" spans="1:9">
      <c r="A74" s="133"/>
      <c r="B74" s="136"/>
      <c r="C74" s="136"/>
      <c r="D74" s="136"/>
      <c r="E74" s="136"/>
      <c r="F74" s="133"/>
      <c r="G74" s="189"/>
    </row>
    <row r="75" spans="1:9">
      <c r="A75" s="133"/>
      <c r="B75" s="136"/>
      <c r="C75" s="136"/>
      <c r="D75" s="136"/>
      <c r="E75" s="136"/>
      <c r="F75" s="133"/>
      <c r="G75" s="191"/>
    </row>
    <row r="76" spans="1:9">
      <c r="A76" s="75"/>
      <c r="B76" s="138"/>
      <c r="C76" s="138"/>
      <c r="D76" s="138"/>
      <c r="E76" s="138"/>
      <c r="F76" s="75"/>
      <c r="G76" s="174"/>
    </row>
    <row r="77" spans="1:9">
      <c r="A77" s="75"/>
      <c r="B77" s="137"/>
      <c r="C77" s="137"/>
      <c r="D77" s="137"/>
      <c r="E77" s="137"/>
      <c r="F77" s="75"/>
      <c r="G77" s="174"/>
    </row>
    <row r="78" spans="1:9">
      <c r="A78" s="75"/>
      <c r="B78" s="138"/>
      <c r="C78" s="138"/>
      <c r="D78" s="138"/>
      <c r="E78" s="138"/>
      <c r="F78" s="75"/>
      <c r="G78" s="174"/>
    </row>
    <row r="79" spans="1:9">
      <c r="A79" s="75"/>
      <c r="B79" s="138"/>
      <c r="C79" s="138"/>
      <c r="D79" s="138"/>
      <c r="E79" s="138"/>
      <c r="F79" s="75"/>
      <c r="G79" s="174"/>
    </row>
    <row r="80" spans="1:9">
      <c r="A80" s="75"/>
      <c r="B80" s="138"/>
      <c r="C80" s="138"/>
      <c r="D80" s="138"/>
      <c r="E80" s="138"/>
      <c r="F80" s="75"/>
      <c r="G80" s="174"/>
    </row>
    <row r="81" spans="1:7">
      <c r="A81" s="75"/>
      <c r="B81" s="138"/>
      <c r="C81" s="138"/>
      <c r="D81" s="138"/>
      <c r="E81" s="138"/>
      <c r="F81" s="75"/>
      <c r="G81" s="173"/>
    </row>
    <row r="82" spans="1:7" ht="15" customHeight="1">
      <c r="A82" s="75"/>
      <c r="B82" s="92"/>
      <c r="C82" s="92"/>
      <c r="D82" s="92"/>
      <c r="E82" s="92"/>
      <c r="F82" s="75"/>
      <c r="G82" s="174"/>
    </row>
    <row r="83" spans="1:7" ht="15" customHeight="1">
      <c r="A83" s="75"/>
      <c r="B83" s="94"/>
      <c r="C83" s="94"/>
      <c r="D83" s="94"/>
      <c r="E83" s="94"/>
      <c r="F83" s="75"/>
      <c r="G83" s="174"/>
    </row>
    <row r="84" spans="1:7" ht="30" customHeight="1">
      <c r="A84" s="75"/>
      <c r="B84" s="91"/>
      <c r="C84" s="91"/>
      <c r="D84" s="91"/>
      <c r="E84" s="91"/>
      <c r="F84" s="75"/>
      <c r="G84" s="174"/>
    </row>
    <row r="85" spans="1:7" ht="30" customHeight="1">
      <c r="A85" s="75"/>
      <c r="B85" s="91"/>
      <c r="C85" s="91"/>
      <c r="D85" s="91"/>
      <c r="E85" s="91"/>
      <c r="F85" s="75"/>
      <c r="G85" s="174"/>
    </row>
    <row r="86" spans="1:7" ht="15" customHeight="1">
      <c r="A86" s="75"/>
      <c r="B86" s="92"/>
      <c r="C86" s="92"/>
      <c r="D86" s="92"/>
      <c r="E86" s="92"/>
      <c r="F86" s="75"/>
      <c r="G86" s="173"/>
    </row>
    <row r="87" spans="1:7" ht="15" customHeight="1">
      <c r="A87" s="75"/>
      <c r="B87" s="92"/>
      <c r="C87" s="92"/>
      <c r="D87" s="92"/>
      <c r="E87" s="92"/>
      <c r="F87" s="75"/>
      <c r="G87" s="174"/>
    </row>
    <row r="88" spans="1:7" ht="15" customHeight="1">
      <c r="A88" s="75"/>
      <c r="B88" s="94"/>
      <c r="C88" s="94"/>
      <c r="D88" s="94"/>
      <c r="E88" s="94"/>
      <c r="F88" s="75"/>
      <c r="G88" s="174"/>
    </row>
    <row r="89" spans="1:7" ht="30" customHeight="1">
      <c r="B89" s="91"/>
      <c r="C89" s="91"/>
      <c r="D89" s="91"/>
      <c r="E89" s="91"/>
      <c r="F89" s="75"/>
      <c r="G89" s="175"/>
    </row>
    <row r="90" spans="1:7" ht="30" customHeight="1">
      <c r="B90" s="91"/>
      <c r="C90" s="91"/>
      <c r="D90" s="91"/>
      <c r="E90" s="91"/>
      <c r="F90" s="75"/>
      <c r="G90" s="175"/>
    </row>
    <row r="91" spans="1:7" ht="30" customHeight="1">
      <c r="B91" s="91"/>
      <c r="C91" s="91"/>
      <c r="D91" s="91"/>
      <c r="E91" s="91"/>
      <c r="F91" s="75"/>
      <c r="G91" s="175"/>
    </row>
    <row r="92" spans="1:7">
      <c r="B92" s="95"/>
      <c r="C92" s="95"/>
      <c r="D92" s="95"/>
      <c r="E92" s="95"/>
      <c r="F92" s="75"/>
      <c r="G92" s="173"/>
    </row>
    <row r="93" spans="1:7">
      <c r="A93" s="75"/>
      <c r="B93" s="96"/>
      <c r="C93" s="96"/>
      <c r="D93" s="96"/>
      <c r="E93" s="96"/>
      <c r="F93" s="75"/>
      <c r="G93" s="175"/>
    </row>
    <row r="94" spans="1:7">
      <c r="A94" s="75"/>
      <c r="B94" s="94"/>
      <c r="C94" s="94"/>
      <c r="D94" s="94"/>
      <c r="E94" s="94"/>
      <c r="F94" s="75"/>
      <c r="G94" s="174"/>
    </row>
    <row r="95" spans="1:7" ht="30" customHeight="1">
      <c r="A95" s="75"/>
      <c r="B95" s="91"/>
      <c r="C95" s="91"/>
      <c r="D95" s="91"/>
      <c r="E95" s="91"/>
      <c r="F95" s="75"/>
      <c r="G95" s="174"/>
    </row>
    <row r="96" spans="1:7" ht="30" customHeight="1">
      <c r="A96" s="75"/>
      <c r="B96" s="91"/>
      <c r="C96" s="91"/>
      <c r="D96" s="91"/>
      <c r="E96" s="91"/>
      <c r="F96" s="75"/>
      <c r="G96" s="174"/>
    </row>
    <row r="97" spans="1:7" ht="14.4" customHeight="1">
      <c r="A97" s="75"/>
      <c r="B97" s="96"/>
      <c r="C97" s="96"/>
      <c r="D97" s="96"/>
      <c r="E97" s="96"/>
      <c r="F97" s="75"/>
      <c r="G97" s="173"/>
    </row>
    <row r="98" spans="1:7" ht="14.4" customHeight="1">
      <c r="A98" s="75"/>
      <c r="B98" s="96"/>
      <c r="C98" s="96"/>
      <c r="D98" s="96"/>
      <c r="E98" s="96"/>
      <c r="F98" s="75"/>
      <c r="G98" s="175"/>
    </row>
    <row r="99" spans="1:7">
      <c r="A99" s="75"/>
      <c r="B99" s="94"/>
      <c r="C99" s="94"/>
      <c r="D99" s="94"/>
      <c r="E99" s="94"/>
      <c r="F99" s="75"/>
      <c r="G99" s="175"/>
    </row>
    <row r="100" spans="1:7">
      <c r="A100" s="75"/>
      <c r="B100" s="91"/>
      <c r="C100" s="91"/>
      <c r="D100" s="91"/>
      <c r="E100" s="91"/>
      <c r="F100" s="75"/>
      <c r="G100" s="173"/>
    </row>
    <row r="101" spans="1:7">
      <c r="A101" s="75"/>
      <c r="B101" s="91"/>
      <c r="C101" s="91"/>
      <c r="D101" s="91"/>
      <c r="E101" s="91"/>
      <c r="F101" s="75"/>
      <c r="G101" s="173"/>
    </row>
    <row r="102" spans="1:7">
      <c r="A102" s="75"/>
      <c r="B102" s="97"/>
      <c r="C102" s="97"/>
      <c r="D102" s="97"/>
      <c r="E102" s="97"/>
      <c r="F102" s="75"/>
      <c r="G102" s="175"/>
    </row>
    <row r="103" spans="1:7">
      <c r="A103" s="75"/>
    </row>
  </sheetData>
  <protectedRanges>
    <protectedRange sqref="B12:E12 B89:E91 B95:E96 B25:E26 B84:E87 B78:E80 B64:E65 C32:C34 B38:E38 B74:E76 B56:E58 B53:E53 B32:B36 D32:E36 B40:E48 B61:E61" name="Range3_1"/>
    <protectedRange sqref="B21:E24 B28:E31 B14:E19" name="Range3_1_2"/>
    <protectedRange sqref="B68:E69 B51:E52" name="Range3_1_1"/>
  </protectedRanges>
  <mergeCells count="80">
    <mergeCell ref="B62:E62"/>
    <mergeCell ref="B61:E61"/>
    <mergeCell ref="B60:E60"/>
    <mergeCell ref="B26:E26"/>
    <mergeCell ref="B33:E33"/>
    <mergeCell ref="B37:E37"/>
    <mergeCell ref="B55:E55"/>
    <mergeCell ref="B59:E59"/>
    <mergeCell ref="B41:E41"/>
    <mergeCell ref="B42:E42"/>
    <mergeCell ref="B43:E43"/>
    <mergeCell ref="B52:E52"/>
    <mergeCell ref="B63:E63"/>
    <mergeCell ref="B64:E64"/>
    <mergeCell ref="B39:E39"/>
    <mergeCell ref="B40:E40"/>
    <mergeCell ref="B58:E58"/>
    <mergeCell ref="B45:E45"/>
    <mergeCell ref="B46:E46"/>
    <mergeCell ref="B47:E47"/>
    <mergeCell ref="B48:E48"/>
    <mergeCell ref="B49:E49"/>
    <mergeCell ref="B57:E57"/>
    <mergeCell ref="B50:E50"/>
    <mergeCell ref="B51:E51"/>
    <mergeCell ref="B56:E56"/>
    <mergeCell ref="B53:E53"/>
    <mergeCell ref="B54:E54"/>
    <mergeCell ref="B100:E100"/>
    <mergeCell ref="B101:E101"/>
    <mergeCell ref="B91:E91"/>
    <mergeCell ref="B92:E92"/>
    <mergeCell ref="B94:E94"/>
    <mergeCell ref="B95:E95"/>
    <mergeCell ref="B96:E96"/>
    <mergeCell ref="B99:E99"/>
    <mergeCell ref="B90:E90"/>
    <mergeCell ref="B82:E82"/>
    <mergeCell ref="B83:E83"/>
    <mergeCell ref="B84:E84"/>
    <mergeCell ref="B85:E85"/>
    <mergeCell ref="B86:E86"/>
    <mergeCell ref="B87:E87"/>
    <mergeCell ref="B88:E88"/>
    <mergeCell ref="B89:E89"/>
    <mergeCell ref="B25:E25"/>
    <mergeCell ref="B34:E34"/>
    <mergeCell ref="B35:E35"/>
    <mergeCell ref="B38:E38"/>
    <mergeCell ref="B28:E28"/>
    <mergeCell ref="B29:E29"/>
    <mergeCell ref="B30:E30"/>
    <mergeCell ref="B31:E31"/>
    <mergeCell ref="B32:E32"/>
    <mergeCell ref="B20:E20"/>
    <mergeCell ref="B21:E21"/>
    <mergeCell ref="B22:E22"/>
    <mergeCell ref="B23:E23"/>
    <mergeCell ref="B24:E24"/>
    <mergeCell ref="F5:G5"/>
    <mergeCell ref="C6:E6"/>
    <mergeCell ref="F6:G6"/>
    <mergeCell ref="F7:G7"/>
    <mergeCell ref="B9:E9"/>
    <mergeCell ref="B65:E65"/>
    <mergeCell ref="B14:E14"/>
    <mergeCell ref="C3:E3"/>
    <mergeCell ref="C4:E5"/>
    <mergeCell ref="B10:E10"/>
    <mergeCell ref="B11:E11"/>
    <mergeCell ref="B12:E12"/>
    <mergeCell ref="B13:E13"/>
    <mergeCell ref="B36:E36"/>
    <mergeCell ref="B27:E27"/>
    <mergeCell ref="B15:E15"/>
    <mergeCell ref="B16:E16"/>
    <mergeCell ref="B17:E17"/>
    <mergeCell ref="B18:E18"/>
    <mergeCell ref="B19:E19"/>
    <mergeCell ref="B44:E44"/>
  </mergeCells>
  <printOptions horizontalCentered="1"/>
  <pageMargins left="0.70866141732283472" right="0.70866141732283472" top="0.39370078740157483" bottom="0.39370078740157483" header="0.31496062992125984" footer="0.31496062992125984"/>
  <pageSetup scale="69" fitToHeight="0" orientation="portrait" r:id="rId1"/>
  <headerFooter>
    <oddFooter>&amp;R
Página &amp;P de &amp;N</oddFooter>
  </headerFooter>
  <rowBreaks count="4" manualBreakCount="4">
    <brk id="33" max="6" man="1"/>
    <brk id="55" max="6" man="1"/>
    <brk id="82" max="6" man="1"/>
    <brk id="108" max="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1BA54-AA62-41D3-A0F5-60AE103B6BCE}">
  <sheetPr>
    <tabColor rgb="FFFFFFCC"/>
    <pageSetUpPr fitToPage="1"/>
  </sheetPr>
  <dimension ref="A1:I68"/>
  <sheetViews>
    <sheetView showGridLines="0" topLeftCell="A23" zoomScaleNormal="100" zoomScaleSheetLayoutView="100" workbookViewId="0">
      <selection activeCell="I24" sqref="I24"/>
    </sheetView>
  </sheetViews>
  <sheetFormatPr baseColWidth="10" defaultColWidth="10.88671875" defaultRowHeight="13.8"/>
  <cols>
    <col min="1" max="1" width="21.44140625" style="49" customWidth="1"/>
    <col min="2" max="2" width="11.88671875" style="49" customWidth="1"/>
    <col min="3" max="3" width="41.44140625" style="49" customWidth="1"/>
    <col min="4" max="4" width="8.5546875" style="49" customWidth="1"/>
    <col min="5" max="5" width="15" style="49" customWidth="1"/>
    <col min="6" max="6" width="8.6640625" style="49" customWidth="1"/>
    <col min="7" max="7" width="22.44140625" style="168" customWidth="1"/>
    <col min="8" max="8" width="13.5546875" style="200" customWidth="1"/>
    <col min="9" max="9" width="13.77734375" style="200" customWidth="1"/>
    <col min="10" max="16384" width="10.88671875" style="49"/>
  </cols>
  <sheetData>
    <row r="1" spans="1:9" ht="13.5" customHeight="1">
      <c r="G1" s="59"/>
    </row>
    <row r="2" spans="1:9" ht="19.5" customHeight="1">
      <c r="G2" s="59"/>
    </row>
    <row r="3" spans="1:9" ht="18.75" customHeight="1">
      <c r="B3" s="50"/>
      <c r="C3" s="51" t="s">
        <v>0</v>
      </c>
      <c r="D3" s="51"/>
      <c r="E3" s="51"/>
      <c r="F3" s="52"/>
      <c r="G3" s="158"/>
    </row>
    <row r="4" spans="1:9" ht="21" customHeight="1">
      <c r="C4" s="54" t="str">
        <f>Cover!D4</f>
        <v>Owens T2 Rebuilt Detailed Engineering</v>
      </c>
      <c r="D4" s="54"/>
      <c r="E4" s="54"/>
      <c r="F4" s="55"/>
      <c r="G4" s="158"/>
    </row>
    <row r="5" spans="1:9" ht="24" customHeight="1">
      <c r="B5" s="55"/>
      <c r="C5" s="54"/>
      <c r="D5" s="54"/>
      <c r="E5" s="54"/>
      <c r="F5" s="56" t="s">
        <v>23</v>
      </c>
      <c r="G5" s="56"/>
    </row>
    <row r="6" spans="1:9" ht="13.5" customHeight="1">
      <c r="B6" s="50"/>
      <c r="C6" s="57" t="s">
        <v>171</v>
      </c>
      <c r="D6" s="57"/>
      <c r="E6" s="57"/>
      <c r="F6" s="56" t="s">
        <v>2</v>
      </c>
      <c r="G6" s="56"/>
    </row>
    <row r="7" spans="1:9" ht="13.5" customHeight="1">
      <c r="B7" s="50"/>
      <c r="C7" s="50" t="s">
        <v>3</v>
      </c>
      <c r="D7" s="53"/>
      <c r="E7" s="53"/>
      <c r="F7" s="58" t="s">
        <v>132</v>
      </c>
      <c r="G7" s="58"/>
    </row>
    <row r="8" spans="1:9">
      <c r="B8" s="50"/>
      <c r="C8" s="50"/>
      <c r="D8" s="50"/>
      <c r="E8" s="50"/>
      <c r="F8" s="59"/>
      <c r="G8" s="60" t="s">
        <v>199</v>
      </c>
    </row>
    <row r="9" spans="1:9">
      <c r="A9" s="61" t="s">
        <v>137</v>
      </c>
      <c r="B9" s="62" t="s">
        <v>8</v>
      </c>
      <c r="C9" s="62"/>
      <c r="D9" s="62"/>
      <c r="E9" s="62"/>
      <c r="F9" s="63" t="s">
        <v>18</v>
      </c>
      <c r="G9" s="159" t="s">
        <v>19</v>
      </c>
    </row>
    <row r="10" spans="1:9" ht="135" customHeight="1">
      <c r="A10" s="64"/>
      <c r="B10" s="65" t="s">
        <v>176</v>
      </c>
      <c r="C10" s="66"/>
      <c r="D10" s="66"/>
      <c r="E10" s="67"/>
      <c r="F10" s="61"/>
      <c r="G10" s="160"/>
    </row>
    <row r="11" spans="1:9" ht="15" customHeight="1">
      <c r="A11" s="68">
        <v>1</v>
      </c>
      <c r="B11" s="98" t="s">
        <v>150</v>
      </c>
      <c r="C11" s="99"/>
      <c r="D11" s="99"/>
      <c r="E11" s="99"/>
      <c r="F11" s="71"/>
      <c r="G11" s="161"/>
    </row>
    <row r="12" spans="1:9" ht="160.05000000000001" customHeight="1">
      <c r="A12" s="64">
        <v>1.1000000000000001</v>
      </c>
      <c r="B12" s="100" t="s">
        <v>194</v>
      </c>
      <c r="C12" s="100"/>
      <c r="D12" s="100"/>
      <c r="E12" s="100"/>
      <c r="F12" s="64" t="s">
        <v>123</v>
      </c>
      <c r="G12" s="176">
        <f>G13+G14+G15+G16+G17</f>
        <v>1789.52</v>
      </c>
    </row>
    <row r="13" spans="1:9">
      <c r="A13" s="64"/>
      <c r="B13" s="101" t="s">
        <v>124</v>
      </c>
      <c r="C13" s="102"/>
      <c r="D13" s="102"/>
      <c r="E13" s="103"/>
      <c r="F13" s="64" t="s">
        <v>123</v>
      </c>
      <c r="G13" s="177">
        <v>162.88999999999999</v>
      </c>
      <c r="H13" s="202">
        <v>559.19000000000005</v>
      </c>
      <c r="I13" s="200">
        <f>ROUND(G13*H13,2)</f>
        <v>91086.46</v>
      </c>
    </row>
    <row r="14" spans="1:9" ht="15" customHeight="1">
      <c r="A14" s="64"/>
      <c r="B14" s="101" t="s">
        <v>125</v>
      </c>
      <c r="C14" s="102"/>
      <c r="D14" s="102"/>
      <c r="E14" s="103"/>
      <c r="F14" s="64" t="s">
        <v>123</v>
      </c>
      <c r="G14" s="177">
        <v>764.15</v>
      </c>
      <c r="H14" s="202">
        <v>559.19000000000005</v>
      </c>
      <c r="I14" s="200">
        <f t="shared" ref="I14:I23" si="0">ROUND(G14*H14,2)</f>
        <v>427305.04</v>
      </c>
    </row>
    <row r="15" spans="1:9" ht="15" customHeight="1">
      <c r="A15" s="64"/>
      <c r="B15" s="101" t="s">
        <v>126</v>
      </c>
      <c r="C15" s="102"/>
      <c r="D15" s="102"/>
      <c r="E15" s="103"/>
      <c r="F15" s="64" t="s">
        <v>123</v>
      </c>
      <c r="G15" s="177">
        <v>623.99</v>
      </c>
      <c r="H15" s="202">
        <v>559.19000000000005</v>
      </c>
      <c r="I15" s="200">
        <f t="shared" si="0"/>
        <v>348928.97</v>
      </c>
    </row>
    <row r="16" spans="1:9">
      <c r="A16" s="64"/>
      <c r="B16" s="101" t="s">
        <v>127</v>
      </c>
      <c r="C16" s="102"/>
      <c r="D16" s="102"/>
      <c r="E16" s="103"/>
      <c r="F16" s="64" t="s">
        <v>123</v>
      </c>
      <c r="G16" s="177">
        <v>75.81</v>
      </c>
      <c r="H16" s="202">
        <v>559.19000000000005</v>
      </c>
      <c r="I16" s="200">
        <f t="shared" si="0"/>
        <v>42392.19</v>
      </c>
    </row>
    <row r="17" spans="1:9">
      <c r="A17" s="64"/>
      <c r="B17" s="101" t="s">
        <v>128</v>
      </c>
      <c r="C17" s="102"/>
      <c r="D17" s="102"/>
      <c r="E17" s="103"/>
      <c r="F17" s="64" t="s">
        <v>123</v>
      </c>
      <c r="G17" s="177">
        <v>162.68</v>
      </c>
      <c r="H17" s="202">
        <v>559.19000000000005</v>
      </c>
      <c r="I17" s="200">
        <f t="shared" si="0"/>
        <v>90969.03</v>
      </c>
    </row>
    <row r="18" spans="1:9" ht="15">
      <c r="A18" s="64">
        <v>1.2</v>
      </c>
      <c r="B18" s="104" t="s">
        <v>122</v>
      </c>
      <c r="C18" s="104"/>
      <c r="D18" s="104"/>
      <c r="E18" s="104"/>
      <c r="F18" s="64" t="s">
        <v>201</v>
      </c>
      <c r="G18" s="177">
        <v>11.88</v>
      </c>
      <c r="H18" s="200">
        <v>465.37</v>
      </c>
      <c r="I18" s="200">
        <f t="shared" si="0"/>
        <v>5528.6</v>
      </c>
    </row>
    <row r="19" spans="1:9" ht="110.1" customHeight="1">
      <c r="A19" s="105">
        <v>1.3</v>
      </c>
      <c r="B19" s="106" t="s">
        <v>195</v>
      </c>
      <c r="C19" s="107"/>
      <c r="D19" s="107"/>
      <c r="E19" s="108"/>
      <c r="F19" s="105" t="s">
        <v>21</v>
      </c>
      <c r="G19" s="178">
        <v>12.9</v>
      </c>
      <c r="H19" s="202">
        <v>2678.96</v>
      </c>
      <c r="I19" s="200">
        <f t="shared" si="0"/>
        <v>34558.58</v>
      </c>
    </row>
    <row r="20" spans="1:9" ht="125.1" customHeight="1">
      <c r="A20" s="64">
        <v>1.4</v>
      </c>
      <c r="B20" s="72" t="s">
        <v>142</v>
      </c>
      <c r="C20" s="72"/>
      <c r="D20" s="72"/>
      <c r="E20" s="72"/>
      <c r="F20" s="64" t="s">
        <v>201</v>
      </c>
      <c r="G20" s="179">
        <v>26.95</v>
      </c>
      <c r="H20" s="202">
        <v>8506.76</v>
      </c>
      <c r="I20" s="200">
        <f t="shared" si="0"/>
        <v>229257.18</v>
      </c>
    </row>
    <row r="21" spans="1:9" ht="175.05" customHeight="1">
      <c r="A21" s="64">
        <v>1.5</v>
      </c>
      <c r="B21" s="72" t="s">
        <v>177</v>
      </c>
      <c r="C21" s="72"/>
      <c r="D21" s="72"/>
      <c r="E21" s="72"/>
      <c r="F21" s="64" t="s">
        <v>201</v>
      </c>
      <c r="G21" s="179">
        <v>26.95</v>
      </c>
      <c r="H21" s="202">
        <v>11130.59</v>
      </c>
      <c r="I21" s="200">
        <f t="shared" si="0"/>
        <v>299969.40000000002</v>
      </c>
    </row>
    <row r="22" spans="1:9" ht="175.05" customHeight="1">
      <c r="A22" s="64">
        <v>1.6</v>
      </c>
      <c r="B22" s="72" t="s">
        <v>143</v>
      </c>
      <c r="C22" s="72"/>
      <c r="D22" s="72"/>
      <c r="E22" s="72"/>
      <c r="F22" s="64" t="s">
        <v>129</v>
      </c>
      <c r="G22" s="179">
        <v>1</v>
      </c>
      <c r="H22" s="202">
        <v>9823.52</v>
      </c>
      <c r="I22" s="200">
        <f t="shared" si="0"/>
        <v>9823.52</v>
      </c>
    </row>
    <row r="23" spans="1:9" ht="185.1" customHeight="1">
      <c r="A23" s="64">
        <v>1.7</v>
      </c>
      <c r="B23" s="72" t="s">
        <v>144</v>
      </c>
      <c r="C23" s="72"/>
      <c r="D23" s="72"/>
      <c r="E23" s="72"/>
      <c r="F23" s="64" t="s">
        <v>129</v>
      </c>
      <c r="G23" s="179">
        <v>1</v>
      </c>
      <c r="H23" s="202">
        <v>5061.9399999999996</v>
      </c>
      <c r="I23" s="200">
        <f t="shared" si="0"/>
        <v>5061.9399999999996</v>
      </c>
    </row>
    <row r="24" spans="1:9">
      <c r="A24" s="75"/>
      <c r="B24" s="91" t="s">
        <v>208</v>
      </c>
      <c r="C24" s="91"/>
      <c r="D24" s="91"/>
      <c r="E24" s="91"/>
      <c r="F24" s="75"/>
      <c r="G24" s="172"/>
      <c r="I24" s="200">
        <f>SUM(I13:I23)</f>
        <v>1584880.9099999997</v>
      </c>
    </row>
    <row r="25" spans="1:9">
      <c r="A25" s="75"/>
      <c r="B25" s="91"/>
      <c r="C25" s="91"/>
      <c r="D25" s="91"/>
      <c r="E25" s="91"/>
      <c r="F25" s="75"/>
      <c r="G25" s="172"/>
    </row>
    <row r="26" spans="1:9">
      <c r="A26" s="75"/>
      <c r="B26" s="92"/>
      <c r="C26" s="92"/>
      <c r="D26" s="92"/>
      <c r="E26" s="92"/>
      <c r="F26" s="75"/>
      <c r="G26" s="173"/>
    </row>
    <row r="27" spans="1:9">
      <c r="A27" s="75"/>
      <c r="B27" s="92"/>
      <c r="C27" s="92"/>
      <c r="D27" s="92"/>
      <c r="E27" s="92"/>
      <c r="F27" s="75"/>
      <c r="G27" s="172"/>
    </row>
    <row r="28" spans="1:9">
      <c r="A28" s="75"/>
      <c r="B28" s="91"/>
      <c r="C28" s="91"/>
      <c r="D28" s="91"/>
      <c r="E28" s="91"/>
      <c r="F28" s="75"/>
      <c r="G28" s="174"/>
    </row>
    <row r="29" spans="1:9">
      <c r="A29" s="75"/>
      <c r="B29" s="91"/>
      <c r="C29" s="91"/>
      <c r="D29" s="91"/>
      <c r="E29" s="91"/>
      <c r="F29" s="75"/>
      <c r="G29" s="174"/>
    </row>
    <row r="30" spans="1:9">
      <c r="A30" s="75"/>
      <c r="B30" s="91"/>
      <c r="C30" s="91"/>
      <c r="D30" s="91"/>
      <c r="E30" s="91"/>
      <c r="F30" s="75"/>
      <c r="G30" s="174"/>
    </row>
    <row r="31" spans="1:9">
      <c r="A31" s="75"/>
      <c r="B31" s="92"/>
      <c r="C31" s="92"/>
      <c r="D31" s="92"/>
      <c r="E31" s="92"/>
      <c r="F31" s="75"/>
      <c r="G31" s="173"/>
    </row>
    <row r="32" spans="1:9">
      <c r="A32" s="75"/>
      <c r="B32" s="92"/>
      <c r="C32" s="92"/>
      <c r="D32" s="92"/>
      <c r="E32" s="92"/>
      <c r="F32" s="75"/>
      <c r="G32" s="174"/>
    </row>
    <row r="33" spans="1:7">
      <c r="A33" s="75"/>
      <c r="B33" s="91"/>
      <c r="C33" s="91"/>
      <c r="D33" s="91"/>
      <c r="E33" s="91"/>
      <c r="F33" s="75"/>
      <c r="G33" s="174"/>
    </row>
    <row r="34" spans="1:7">
      <c r="A34" s="75"/>
      <c r="B34" s="91"/>
      <c r="C34" s="91"/>
      <c r="D34" s="91"/>
      <c r="E34" s="91"/>
      <c r="F34" s="75"/>
      <c r="G34" s="174"/>
    </row>
    <row r="35" spans="1:7">
      <c r="A35" s="75"/>
      <c r="B35" s="91"/>
      <c r="C35" s="91"/>
      <c r="D35" s="91"/>
      <c r="E35" s="91"/>
      <c r="F35" s="75"/>
      <c r="G35" s="174"/>
    </row>
    <row r="36" spans="1:7">
      <c r="A36" s="75"/>
      <c r="B36" s="92"/>
      <c r="C36" s="92"/>
      <c r="D36" s="92"/>
      <c r="E36" s="92"/>
      <c r="G36" s="173"/>
    </row>
    <row r="37" spans="1:7">
      <c r="A37" s="75"/>
      <c r="B37" s="92"/>
      <c r="C37" s="92"/>
      <c r="D37" s="92"/>
      <c r="E37" s="92"/>
      <c r="G37" s="174"/>
    </row>
    <row r="38" spans="1:7">
      <c r="A38" s="75"/>
      <c r="B38" s="94"/>
      <c r="C38" s="94"/>
      <c r="D38" s="94"/>
      <c r="E38" s="94"/>
      <c r="F38" s="75"/>
      <c r="G38" s="175"/>
    </row>
    <row r="39" spans="1:7">
      <c r="A39" s="75"/>
      <c r="B39" s="91"/>
      <c r="C39" s="91"/>
      <c r="D39" s="91"/>
      <c r="E39" s="91"/>
      <c r="F39" s="75"/>
      <c r="G39" s="175"/>
    </row>
    <row r="40" spans="1:7">
      <c r="A40" s="75"/>
      <c r="B40" s="91"/>
      <c r="C40" s="91"/>
      <c r="D40" s="91"/>
      <c r="E40" s="91"/>
      <c r="F40" s="75"/>
      <c r="G40" s="175"/>
    </row>
    <row r="41" spans="1:7">
      <c r="A41" s="75"/>
      <c r="B41" s="92"/>
      <c r="C41" s="92"/>
      <c r="D41" s="92"/>
      <c r="E41" s="92"/>
      <c r="F41" s="75"/>
      <c r="G41" s="173"/>
    </row>
    <row r="42" spans="1:7" ht="15" customHeight="1">
      <c r="A42" s="75"/>
      <c r="B42" s="92"/>
      <c r="C42" s="92"/>
      <c r="D42" s="92"/>
      <c r="E42" s="92"/>
      <c r="F42" s="75"/>
      <c r="G42" s="172"/>
    </row>
    <row r="43" spans="1:7" ht="15" customHeight="1">
      <c r="A43" s="75"/>
      <c r="B43" s="94"/>
      <c r="C43" s="94"/>
      <c r="D43" s="94"/>
      <c r="E43" s="94"/>
      <c r="F43" s="75"/>
      <c r="G43" s="174"/>
    </row>
    <row r="44" spans="1:7" ht="30" customHeight="1">
      <c r="A44" s="75"/>
      <c r="B44" s="91"/>
      <c r="C44" s="91"/>
      <c r="D44" s="91"/>
      <c r="E44" s="91"/>
      <c r="F44" s="75"/>
      <c r="G44" s="174"/>
    </row>
    <row r="45" spans="1:7" ht="30" customHeight="1">
      <c r="A45" s="75"/>
      <c r="B45" s="91"/>
      <c r="C45" s="91"/>
      <c r="D45" s="91"/>
      <c r="E45" s="91"/>
      <c r="F45" s="75"/>
      <c r="G45" s="174"/>
    </row>
    <row r="46" spans="1:7" ht="30" customHeight="1">
      <c r="A46" s="75"/>
      <c r="B46" s="91"/>
      <c r="C46" s="91"/>
      <c r="D46" s="91"/>
      <c r="E46" s="91"/>
      <c r="F46" s="75"/>
      <c r="G46" s="174"/>
    </row>
    <row r="47" spans="1:7" ht="15" customHeight="1">
      <c r="A47" s="75"/>
      <c r="B47" s="92"/>
      <c r="C47" s="92"/>
      <c r="D47" s="92"/>
      <c r="E47" s="92"/>
      <c r="F47" s="75"/>
      <c r="G47" s="173"/>
    </row>
    <row r="48" spans="1:7" ht="15" customHeight="1">
      <c r="A48" s="75"/>
      <c r="B48" s="92"/>
      <c r="C48" s="92"/>
      <c r="D48" s="92"/>
      <c r="E48" s="92"/>
      <c r="F48" s="75"/>
      <c r="G48" s="174"/>
    </row>
    <row r="49" spans="1:7" ht="15" customHeight="1">
      <c r="A49" s="75"/>
      <c r="B49" s="94"/>
      <c r="C49" s="94"/>
      <c r="D49" s="94"/>
      <c r="E49" s="94"/>
      <c r="F49" s="75"/>
      <c r="G49" s="174"/>
    </row>
    <row r="50" spans="1:7" ht="30" customHeight="1">
      <c r="A50" s="75"/>
      <c r="B50" s="91"/>
      <c r="C50" s="91"/>
      <c r="D50" s="91"/>
      <c r="E50" s="91"/>
      <c r="F50" s="75"/>
      <c r="G50" s="174"/>
    </row>
    <row r="51" spans="1:7" ht="30" customHeight="1">
      <c r="A51" s="75"/>
      <c r="B51" s="91"/>
      <c r="C51" s="91"/>
      <c r="D51" s="91"/>
      <c r="E51" s="91"/>
      <c r="F51" s="75"/>
      <c r="G51" s="174"/>
    </row>
    <row r="52" spans="1:7" ht="15" customHeight="1">
      <c r="A52" s="75"/>
      <c r="B52" s="92"/>
      <c r="C52" s="92"/>
      <c r="D52" s="92"/>
      <c r="E52" s="92"/>
      <c r="F52" s="75"/>
      <c r="G52" s="173"/>
    </row>
    <row r="53" spans="1:7" ht="15" customHeight="1">
      <c r="A53" s="75"/>
      <c r="B53" s="92"/>
      <c r="C53" s="92"/>
      <c r="D53" s="92"/>
      <c r="E53" s="92"/>
      <c r="F53" s="75"/>
      <c r="G53" s="174"/>
    </row>
    <row r="54" spans="1:7" ht="15" customHeight="1">
      <c r="B54" s="94"/>
      <c r="C54" s="94"/>
      <c r="D54" s="94"/>
      <c r="E54" s="94"/>
      <c r="F54" s="75"/>
      <c r="G54" s="174"/>
    </row>
    <row r="55" spans="1:7" ht="30" customHeight="1">
      <c r="B55" s="91"/>
      <c r="C55" s="91"/>
      <c r="D55" s="91"/>
      <c r="E55" s="91"/>
      <c r="F55" s="75"/>
      <c r="G55" s="175"/>
    </row>
    <row r="56" spans="1:7" ht="30" customHeight="1">
      <c r="B56" s="91"/>
      <c r="C56" s="91"/>
      <c r="D56" s="91"/>
      <c r="E56" s="91"/>
      <c r="F56" s="75"/>
      <c r="G56" s="175"/>
    </row>
    <row r="57" spans="1:7" ht="30" customHeight="1">
      <c r="B57" s="91"/>
      <c r="C57" s="91"/>
      <c r="D57" s="91"/>
      <c r="E57" s="91"/>
      <c r="F57" s="75"/>
      <c r="G57" s="175"/>
    </row>
    <row r="58" spans="1:7">
      <c r="A58" s="75"/>
      <c r="B58" s="95"/>
      <c r="C58" s="95"/>
      <c r="D58" s="95"/>
      <c r="E58" s="95"/>
      <c r="F58" s="75"/>
      <c r="G58" s="173"/>
    </row>
    <row r="59" spans="1:7">
      <c r="A59" s="75"/>
      <c r="B59" s="96"/>
      <c r="C59" s="96"/>
      <c r="D59" s="96"/>
      <c r="E59" s="96"/>
      <c r="F59" s="75"/>
      <c r="G59" s="175"/>
    </row>
    <row r="60" spans="1:7">
      <c r="A60" s="75"/>
      <c r="B60" s="94"/>
      <c r="C60" s="94"/>
      <c r="D60" s="94"/>
      <c r="E60" s="94"/>
      <c r="F60" s="75"/>
      <c r="G60" s="174"/>
    </row>
    <row r="61" spans="1:7" ht="30" customHeight="1">
      <c r="A61" s="75"/>
      <c r="B61" s="91"/>
      <c r="C61" s="91"/>
      <c r="D61" s="91"/>
      <c r="E61" s="91"/>
      <c r="F61" s="75"/>
      <c r="G61" s="174"/>
    </row>
    <row r="62" spans="1:7" ht="30" customHeight="1">
      <c r="A62" s="75"/>
      <c r="B62" s="91"/>
      <c r="C62" s="91"/>
      <c r="D62" s="91"/>
      <c r="E62" s="91"/>
      <c r="F62" s="75"/>
      <c r="G62" s="174"/>
    </row>
    <row r="63" spans="1:7" ht="14.4" customHeight="1">
      <c r="A63" s="75"/>
      <c r="B63" s="96"/>
      <c r="C63" s="96"/>
      <c r="D63" s="96"/>
      <c r="E63" s="96"/>
      <c r="F63" s="75"/>
      <c r="G63" s="173"/>
    </row>
    <row r="64" spans="1:7" ht="14.4" customHeight="1">
      <c r="A64" s="75"/>
      <c r="B64" s="96"/>
      <c r="C64" s="96"/>
      <c r="D64" s="96"/>
      <c r="E64" s="96"/>
      <c r="F64" s="75"/>
      <c r="G64" s="175"/>
    </row>
    <row r="65" spans="1:7">
      <c r="A65" s="75"/>
      <c r="B65" s="94"/>
      <c r="C65" s="94"/>
      <c r="D65" s="94"/>
      <c r="E65" s="94"/>
      <c r="F65" s="75"/>
      <c r="G65" s="175"/>
    </row>
    <row r="66" spans="1:7">
      <c r="A66" s="75"/>
      <c r="B66" s="91"/>
      <c r="C66" s="91"/>
      <c r="D66" s="91"/>
      <c r="E66" s="91"/>
      <c r="F66" s="75"/>
      <c r="G66" s="173"/>
    </row>
    <row r="67" spans="1:7">
      <c r="A67" s="75"/>
      <c r="B67" s="91"/>
      <c r="C67" s="91"/>
      <c r="D67" s="91"/>
      <c r="E67" s="91"/>
      <c r="F67" s="75"/>
      <c r="G67" s="173"/>
    </row>
    <row r="68" spans="1:7">
      <c r="A68" s="75"/>
      <c r="B68" s="97"/>
      <c r="C68" s="97"/>
      <c r="D68" s="97"/>
      <c r="E68" s="97"/>
      <c r="F68" s="75"/>
      <c r="G68" s="175"/>
    </row>
  </sheetData>
  <protectedRanges>
    <protectedRange sqref="B12:E12 B55:E57 B61:E62 B39:E42 B50:E53 B44:E46 B20:E35" name="Range3_1"/>
    <protectedRange sqref="B13:E19" name="Range3_1_2"/>
  </protectedRanges>
  <mergeCells count="62">
    <mergeCell ref="B65:E65"/>
    <mergeCell ref="B66:E66"/>
    <mergeCell ref="B67:E67"/>
    <mergeCell ref="B56:E56"/>
    <mergeCell ref="B57:E57"/>
    <mergeCell ref="B58:E58"/>
    <mergeCell ref="B60:E60"/>
    <mergeCell ref="B61:E61"/>
    <mergeCell ref="B62:E62"/>
    <mergeCell ref="B55:E55"/>
    <mergeCell ref="B44:E44"/>
    <mergeCell ref="B45:E45"/>
    <mergeCell ref="B46:E46"/>
    <mergeCell ref="B47:E47"/>
    <mergeCell ref="B48:E48"/>
    <mergeCell ref="B49:E49"/>
    <mergeCell ref="B50:E50"/>
    <mergeCell ref="B51:E51"/>
    <mergeCell ref="B52:E52"/>
    <mergeCell ref="B53:E53"/>
    <mergeCell ref="B54:E54"/>
    <mergeCell ref="B19:E19"/>
    <mergeCell ref="B18:E18"/>
    <mergeCell ref="B13:E13"/>
    <mergeCell ref="B43:E43"/>
    <mergeCell ref="B32:E32"/>
    <mergeCell ref="B33:E33"/>
    <mergeCell ref="B34:E34"/>
    <mergeCell ref="B35:E35"/>
    <mergeCell ref="B36:E36"/>
    <mergeCell ref="B37:E37"/>
    <mergeCell ref="B38:E38"/>
    <mergeCell ref="B39:E39"/>
    <mergeCell ref="B40:E40"/>
    <mergeCell ref="B41:E41"/>
    <mergeCell ref="B42:E42"/>
    <mergeCell ref="B31:E31"/>
    <mergeCell ref="B26:E26"/>
    <mergeCell ref="B27:E27"/>
    <mergeCell ref="B28:E28"/>
    <mergeCell ref="B29:E29"/>
    <mergeCell ref="B20:E20"/>
    <mergeCell ref="B21:E21"/>
    <mergeCell ref="B22:E22"/>
    <mergeCell ref="B23:E23"/>
    <mergeCell ref="B24:E24"/>
    <mergeCell ref="B30:E30"/>
    <mergeCell ref="F7:G7"/>
    <mergeCell ref="C3:E3"/>
    <mergeCell ref="C4:E5"/>
    <mergeCell ref="F5:G5"/>
    <mergeCell ref="C6:E6"/>
    <mergeCell ref="F6:G6"/>
    <mergeCell ref="B14:E14"/>
    <mergeCell ref="B15:E15"/>
    <mergeCell ref="B16:E16"/>
    <mergeCell ref="B17:E17"/>
    <mergeCell ref="B9:E9"/>
    <mergeCell ref="B10:E10"/>
    <mergeCell ref="B11:E11"/>
    <mergeCell ref="B12:E12"/>
    <mergeCell ref="B25:E25"/>
  </mergeCells>
  <printOptions horizontalCentered="1"/>
  <pageMargins left="0.70866141732283472" right="0.70866141732283472" top="0.39370078740157483" bottom="0.39370078740157483" header="0.31496062992125984" footer="0.31496062992125984"/>
  <pageSetup scale="69" fitToHeight="0" orientation="portrait" r:id="rId1"/>
  <headerFooter>
    <oddFooter>&amp;R
Página &amp;P de &amp;N</oddFooter>
  </headerFooter>
  <rowBreaks count="1" manualBreakCount="1">
    <brk id="2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21</vt:i4>
      </vt:variant>
    </vt:vector>
  </HeadingPairs>
  <TitlesOfParts>
    <vt:vector size="32" baseType="lpstr">
      <vt:lpstr>Cover</vt:lpstr>
      <vt:lpstr>Notes</vt:lpstr>
      <vt:lpstr>N+3.20 L9-02 REBUILD</vt:lpstr>
      <vt:lpstr>N+5.655 L9-02 REBUILD</vt:lpstr>
      <vt:lpstr>N+8.50 L9-02 REBUILD</vt:lpstr>
      <vt:lpstr>Demolition Furnace Foundation</vt:lpstr>
      <vt:lpstr>Furnace foundation</vt:lpstr>
      <vt:lpstr>REFUERZO BATCH HOUSE </vt:lpstr>
      <vt:lpstr>N+16.35 PLATAFORMA BATCH HOUSE</vt:lpstr>
      <vt:lpstr>RECUPERADOR DE CALOR</vt:lpstr>
      <vt:lpstr>RESUMEN</vt:lpstr>
      <vt:lpstr>Cover!Área_de_impresión</vt:lpstr>
      <vt:lpstr>'Demolition Furnace Foundation'!Área_de_impresión</vt:lpstr>
      <vt:lpstr>'Furnace foundation'!Área_de_impresión</vt:lpstr>
      <vt:lpstr>'N+16.35 PLATAFORMA BATCH HOUSE'!Área_de_impresión</vt:lpstr>
      <vt:lpstr>'N+3.20 L9-02 REBUILD'!Área_de_impresión</vt:lpstr>
      <vt:lpstr>'N+5.655 L9-02 REBUILD'!Área_de_impresión</vt:lpstr>
      <vt:lpstr>'N+8.50 L9-02 REBUILD'!Área_de_impresión</vt:lpstr>
      <vt:lpstr>Notes!Área_de_impresión</vt:lpstr>
      <vt:lpstr>'RECUPERADOR DE CALOR'!Área_de_impresión</vt:lpstr>
      <vt:lpstr>'REFUERZO BATCH HOUSE '!Área_de_impresión</vt:lpstr>
      <vt:lpstr>RESUMEN!Área_de_impresión</vt:lpstr>
      <vt:lpstr>'Demolition Furnace Foundation'!Títulos_a_imprimir</vt:lpstr>
      <vt:lpstr>'Furnace foundation'!Títulos_a_imprimir</vt:lpstr>
      <vt:lpstr>'N+16.35 PLATAFORMA BATCH HOUSE'!Títulos_a_imprimir</vt:lpstr>
      <vt:lpstr>'N+3.20 L9-02 REBUILD'!Títulos_a_imprimir</vt:lpstr>
      <vt:lpstr>'N+5.655 L9-02 REBUILD'!Títulos_a_imprimir</vt:lpstr>
      <vt:lpstr>'N+8.50 L9-02 REBUILD'!Títulos_a_imprimir</vt:lpstr>
      <vt:lpstr>Notes!Títulos_a_imprimir</vt:lpstr>
      <vt:lpstr>'RECUPERADOR DE CALOR'!Títulos_a_imprimir</vt:lpstr>
      <vt:lpstr>'REFUERZO BATCH HOUSE '!Títulos_a_imprimir</vt:lpstr>
      <vt:lpstr>RESUMEN!Títulos_a_imprimir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Alvarado Jorge -MX-</dc:creator>
  <cp:keywords/>
  <dc:description/>
  <cp:lastModifiedBy>Hugo De la Cruz Rivera</cp:lastModifiedBy>
  <cp:revision/>
  <cp:lastPrinted>2024-08-10T03:36:55Z</cp:lastPrinted>
  <dcterms:created xsi:type="dcterms:W3CDTF">2016-03-09T21:41:13Z</dcterms:created>
  <dcterms:modified xsi:type="dcterms:W3CDTF">2024-09-27T16:54:23Z</dcterms:modified>
  <cp:category/>
  <cp:contentStatus/>
</cp:coreProperties>
</file>